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Sep2022\"/>
    </mc:Choice>
  </mc:AlternateContent>
  <xr:revisionPtr revIDLastSave="0" documentId="13_ncr:1_{3012C155-504E-4726-A4C7-43DD01530961}" xr6:coauthVersionLast="47" xr6:coauthVersionMax="47" xr10:uidLastSave="{00000000-0000-0000-0000-000000000000}"/>
  <bookViews>
    <workbookView xWindow="-120" yWindow="-120" windowWidth="21840" windowHeight="13140" tabRatio="480" firstSheet="1" activeTab="5" xr2:uid="{00000000-000D-0000-FFFF-FFFF00000000}"/>
  </bookViews>
  <sheets>
    <sheet name="BS2-4" sheetId="1" r:id="rId1"/>
    <sheet name="PL5  (3month)" sheetId="11" r:id="rId2"/>
    <sheet name="PL6 (9month) " sheetId="6" r:id="rId3"/>
    <sheet name="EQ_Conso7" sheetId="8" r:id="rId4"/>
    <sheet name="EQ_Comp8" sheetId="9" r:id="rId5"/>
    <sheet name="CF9-10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Order1" hidden="1">255</definedName>
    <definedName name="_Order2" hidden="1">255</definedName>
    <definedName name="A" localSheetId="5">'[1]ดอกเบี้ยรอตัดบัญชี (31ธ.ค58)'!#REF!</definedName>
    <definedName name="A">'[1]ดอกเบี้ยรอตัดบัญชี (31ธ.ค58)'!#REF!</definedName>
    <definedName name="aa" localSheetId="5" hidden="1">{"'Sheet1'!$A$1:$Y$6"}</definedName>
    <definedName name="aa" hidden="1">{"'Sheet1'!$A$1:$Y$6"}</definedName>
    <definedName name="BB" localSheetId="5">#REF!</definedName>
    <definedName name="BB">#REF!</definedName>
    <definedName name="Cashflow" localSheetId="5" hidden="1">{"'Sheet1'!$L$16"}</definedName>
    <definedName name="Cashflow" hidden="1">{"'Sheet1'!$L$16"}</definedName>
    <definedName name="CHASHFLOW" localSheetId="5" hidden="1">{"'Sheet1'!$L$16"}</definedName>
    <definedName name="CHASHFLOW" hidden="1">{"'Sheet1'!$L$16"}</definedName>
    <definedName name="CODE" localSheetId="5">#REF!</definedName>
    <definedName name="CODE">#REF!</definedName>
    <definedName name="CODEสูตร" localSheetId="5">#REF!</definedName>
    <definedName name="CODEสูตร">#REF!</definedName>
    <definedName name="DataFilter" localSheetId="1">[2]!DataFilter</definedName>
    <definedName name="DataFilter">[2]!DataFilter</definedName>
    <definedName name="DataSort" localSheetId="1">[2]!DataSort</definedName>
    <definedName name="DataSort">[2]!DataSort</definedName>
    <definedName name="DD_Curr">[3]Currency!$C$3</definedName>
    <definedName name="DW" localSheetId="5">#REF!</definedName>
    <definedName name="DW">#REF!</definedName>
    <definedName name="DWน้ำปรุง" localSheetId="5">#REF!</definedName>
    <definedName name="DWน้ำปรุง">#REF!</definedName>
    <definedName name="DWรวม" localSheetId="5">#REF!</definedName>
    <definedName name="DWรวม">#REF!</definedName>
    <definedName name="Err_Box_AddSamp">'[3]Non-Statistical Sampling'!$AR$6</definedName>
    <definedName name="Err_Box_Rej">'[3]Non-Statistical Sampling'!$AR$5</definedName>
    <definedName name="Err_CellComments">'[3]Non-Statistical Sampling'!$AJ$13</definedName>
    <definedName name="Err_SampErr">'[3]Non-Statistical Sampling'!$AK$15</definedName>
    <definedName name="Eval_MR">'[3]Non-Statistical Sampling'!$Y$20</definedName>
    <definedName name="GoBack" localSheetId="1">[2]Sheet1!GoBack</definedName>
    <definedName name="GoBack">[2]Sheet1!GoBack</definedName>
    <definedName name="h" localSheetId="5" hidden="1">{"'Sheet1'!$L$16"}</definedName>
    <definedName name="h" hidden="1">{"'Sheet1'!$L$16"}</definedName>
    <definedName name="hay" localSheetId="5" hidden="1">{"'Sheet1'!$L$16"}</definedName>
    <definedName name="hay" hidden="1">{"'Sheet1'!$L$16"}</definedName>
    <definedName name="hey" localSheetId="5" hidden="1">{"'Sheet1'!$L$16"}</definedName>
    <definedName name="hey" hidden="1">{"'Sheet1'!$L$16"}</definedName>
    <definedName name="HTML_CodePage" hidden="1">874</definedName>
    <definedName name="HTML_Control" localSheetId="5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uy" localSheetId="5" hidden="1">{"'Sheet1'!$L$16"}</definedName>
    <definedName name="huy" hidden="1">{"'Sheet1'!$L$16"}</definedName>
    <definedName name="J" localSheetId="5" hidden="1">{"'Sheet1'!$A$1:$Y$6"}</definedName>
    <definedName name="J" hidden="1">{"'Sheet1'!$A$1:$Y$6"}</definedName>
    <definedName name="List_ARPopulation">'[3]AR Drop Downs'!$I$5:$I$10</definedName>
    <definedName name="List_Curr">[3]Currency!$B$9:$B$31</definedName>
    <definedName name="List_ExpandedTesting">'[3]AR Drop Downs'!$E$5:$E$8</definedName>
    <definedName name="List_Level_Assr">[3]DropDown!$B$1:$B$4</definedName>
    <definedName name="List_LevelAssurance">'[4]Drop Down'!$B$2:$B$5</definedName>
    <definedName name="List_Number_of_Exceptions_Identified">'[3]AR Drop Downs'!$K$5:$K$27</definedName>
    <definedName name="List_NumberTolerableExceptions">'[3]AR Drop Downs'!$C$5:$C$8</definedName>
    <definedName name="List_Proj_Meth">[3]DropDown!$H$1:$H$2</definedName>
    <definedName name="List_Samp_Sel">[3]DropDown!$D$1:$D$4</definedName>
    <definedName name="List_SampleSelectionMethod">'[3]AR Drop Downs'!$G$5:$G$7</definedName>
    <definedName name="List_TypeProcedure">'[4]Drop Down'!$A$2:$A$7</definedName>
    <definedName name="N" localSheetId="5" hidden="1">{"'Sheet1'!$L$16"}</definedName>
    <definedName name="N" hidden="1">{"'Sheet1'!$L$16"}</definedName>
    <definedName name="Name10c">'[5]Library Procedures'!$L$113</definedName>
    <definedName name="Name2a">'[6]Library Procedures'!$K$14</definedName>
    <definedName name="Name2b">'[6]Library Procedures'!$K$15</definedName>
    <definedName name="Name2c">'[6]Library Procedures'!$K$16</definedName>
    <definedName name="Name2d">'[6]Library Procedures'!$K$17</definedName>
    <definedName name="Name2e">'[6]Library Procedures'!$K$18</definedName>
    <definedName name="Name2f">'[6]Library Procedures'!$K$22</definedName>
    <definedName name="Name3a">'[6]Library Procedures'!$K$31</definedName>
    <definedName name="Name3b">'[6]Library Procedures'!$K$32</definedName>
    <definedName name="Name3c">'[6]Library Procedures'!$K$33</definedName>
    <definedName name="NSProjectionMethodIndex">'[7]Non-Statistical Sampling Master'!$C$63</definedName>
    <definedName name="NSRequiredLevelOfEvidenceItems">'[7]Non-Statistical Sampling Master'!$C$50:$C$53</definedName>
    <definedName name="NSTargetedTestingItems">'[8]Two Step Revenue Testing Master'!$E$47</definedName>
    <definedName name="NW" localSheetId="5">#REF!</definedName>
    <definedName name="NW">#REF!</definedName>
    <definedName name="PIE">'[8]Two Step Revenue Testing Master'!$C$87</definedName>
    <definedName name="_xlnm.Print_Area" localSheetId="0">'BS2-4'!$A$1:$K$146</definedName>
    <definedName name="_xlnm.Print_Area" localSheetId="5">'CF9-10'!$A$1:$N$108</definedName>
    <definedName name="_xlnm.Print_Area" localSheetId="3">EQ_Conso7!$A$1:$V$37</definedName>
    <definedName name="TaxTV">10%</definedName>
    <definedName name="TaxXL">5%</definedName>
    <definedName name="TTDesiredLevelOfEvidenceItems">'[9]Global Data'!$B$92:$B$95</definedName>
    <definedName name="TwoStepMisstatementIdentified">'[8]Two Step Revenue Testing Master'!$C$85</definedName>
    <definedName name="TwoStepTolerableEstMisstmtCalc">'[8]Two Step Revenue Testing Master'!$T$45</definedName>
    <definedName name="โสหุ้ย" localSheetId="5">#REF!</definedName>
    <definedName name="โสหุ้ย">#REF!</definedName>
    <definedName name="ไฟฟ้า" localSheetId="5">#REF!</definedName>
    <definedName name="ไฟฟ้า">#REF!</definedName>
    <definedName name="กป" localSheetId="5">#REF!</definedName>
    <definedName name="กป">#REF!</definedName>
    <definedName name="กปผลิตภัณฑ์" localSheetId="5">#REF!</definedName>
    <definedName name="กปผลิตภัณฑ์">#REF!</definedName>
    <definedName name="กปสูตร" localSheetId="5">#REF!</definedName>
    <definedName name="กปสูตร">#REF!</definedName>
    <definedName name="กล่องผลิตภัณฑ์" localSheetId="5">#REF!</definedName>
    <definedName name="กล่องผลิตภัณฑ์">#REF!</definedName>
    <definedName name="ขนาดกระป๋อง" localSheetId="5">#REF!</definedName>
    <definedName name="ขนาดกระป๋อง">#REF!</definedName>
    <definedName name="ขนาดบรรจุต่อกล่อง" localSheetId="5">#REF!</definedName>
    <definedName name="ขนาดบรรจุต่อกล่อง">#REF!</definedName>
    <definedName name="ขนาดบรรจุต่อตู้" localSheetId="5">#REF!</definedName>
    <definedName name="ขนาดบรรจุต่อตู้">#REF!</definedName>
    <definedName name="ขนาดฝา" localSheetId="5">#REF!</definedName>
    <definedName name="ขนาดฝา">#REF!</definedName>
    <definedName name="ค่าเสื่อม" localSheetId="5">#REF!</definedName>
    <definedName name="ค่าเสื่อม">#REF!</definedName>
    <definedName name="ค่าเสื่อมราคาทั้งหมด" localSheetId="5">#REF!</definedName>
    <definedName name="ค่าเสื่อมราคาทั้งหมด">#REF!</definedName>
    <definedName name="ค่าแรง" localSheetId="5">#REF!</definedName>
    <definedName name="ค่าแรง">#REF!</definedName>
    <definedName name="ค่าแรงทั้งหมด" localSheetId="5">#REF!</definedName>
    <definedName name="ค่าแรงทั้งหมด">#REF!</definedName>
    <definedName name="ค่าโสหุ้ยการผลิตทั้งหมด" localSheetId="5">#REF!</definedName>
    <definedName name="ค่าโสหุ้ยการผลิตทั้งหมด">#REF!</definedName>
    <definedName name="ค่าไฟฟ้าทั้งหมด" localSheetId="5">#REF!</definedName>
    <definedName name="ค่าไฟฟ้าทั้งหมด">#REF!</definedName>
    <definedName name="ค่าน้ำมันเตาทั้งหมด" localSheetId="5">#REF!</definedName>
    <definedName name="ค่าน้ำมันเตาทั้งหมด">#REF!</definedName>
    <definedName name="ค่าวัสดุโรงงานทั้งหมด" localSheetId="5">#REF!</definedName>
    <definedName name="ค่าวัสดุโรงงานทั้งหมด">#REF!</definedName>
    <definedName name="น้ำมันเตา" localSheetId="5">#REF!</definedName>
    <definedName name="น้ำมันเตา">#REF!</definedName>
    <definedName name="ผลรวม1" localSheetId="5">#REF!</definedName>
    <definedName name="ผลรวม1">#REF!</definedName>
    <definedName name="ผลรวม10" localSheetId="5">#REF!</definedName>
    <definedName name="ผลรวม10">#REF!</definedName>
    <definedName name="ผลรวม11" localSheetId="5">#REF!</definedName>
    <definedName name="ผลรวม11">#REF!</definedName>
    <definedName name="ผลรวม12" localSheetId="5">#REF!</definedName>
    <definedName name="ผลรวม12">#REF!</definedName>
    <definedName name="ผลรวม13" localSheetId="5">#REF!</definedName>
    <definedName name="ผลรวม13">#REF!</definedName>
    <definedName name="ผลรวม14" localSheetId="5">#REF!</definedName>
    <definedName name="ผลรวม14">#REF!</definedName>
    <definedName name="ผลรวม15" localSheetId="5">#REF!</definedName>
    <definedName name="ผลรวม15">#REF!</definedName>
    <definedName name="ผลรวม16" localSheetId="5">#REF!</definedName>
    <definedName name="ผลรวม16">#REF!</definedName>
    <definedName name="ผลรวม17" localSheetId="5">#REF!</definedName>
    <definedName name="ผลรวม17">#REF!</definedName>
    <definedName name="ผลรวม18" localSheetId="5">#REF!</definedName>
    <definedName name="ผลรวม18">#REF!</definedName>
    <definedName name="ผลรวม19" localSheetId="5">#REF!</definedName>
    <definedName name="ผลรวม19">#REF!</definedName>
    <definedName name="ผลรวม2" localSheetId="5">#REF!</definedName>
    <definedName name="ผลรวม2">#REF!</definedName>
    <definedName name="ผลรวม20" localSheetId="5">#REF!</definedName>
    <definedName name="ผลรวม20">#REF!</definedName>
    <definedName name="ผลรวม3" localSheetId="5">#REF!</definedName>
    <definedName name="ผลรวม3">#REF!</definedName>
    <definedName name="ผลรวม4" localSheetId="5">#REF!</definedName>
    <definedName name="ผลรวม4">#REF!</definedName>
    <definedName name="ผลรวม5" localSheetId="5">#REF!</definedName>
    <definedName name="ผลรวม5">#REF!</definedName>
    <definedName name="ผลรวม6" localSheetId="5">#REF!</definedName>
    <definedName name="ผลรวม6">#REF!</definedName>
    <definedName name="ผลรวม7" localSheetId="5">#REF!</definedName>
    <definedName name="ผลรวม7">#REF!</definedName>
    <definedName name="ผลรวม8" localSheetId="5">#REF!</definedName>
    <definedName name="ผลรวม8">#REF!</definedName>
    <definedName name="ผลรวม9" localSheetId="5">#REF!</definedName>
    <definedName name="ผลรวม9">#REF!</definedName>
    <definedName name="ผลรวมส่วนแบ่งค่าเสื่อม" localSheetId="5">#REF!</definedName>
    <definedName name="ผลรวมส่วนแบ่งค่าเสื่อม">#REF!</definedName>
    <definedName name="ผลรวมส่วนแบ่งค่าแรง" localSheetId="5">#REF!</definedName>
    <definedName name="ผลรวมส่วนแบ่งค่าแรง">#REF!</definedName>
    <definedName name="ผลรวมส่วนแบ่งค่าไฟฟ้า" localSheetId="5">#REF!</definedName>
    <definedName name="ผลรวมส่วนแบ่งค่าไฟฟ้า">#REF!</definedName>
    <definedName name="ผลรวมส่วนแบ่งวัสดุโรงงาน" localSheetId="5">#REF!</definedName>
    <definedName name="ผลรวมส่วนแบ่งวัสดุโรงงาน">#REF!</definedName>
    <definedName name="ผลิตภัณฑ์" localSheetId="5">#REF!</definedName>
    <definedName name="ผลิตภัณฑ์">#REF!</definedName>
    <definedName name="ฝา" localSheetId="5">#REF!</definedName>
    <definedName name="ฝา">#REF!</definedName>
    <definedName name="ฝาสูตร" localSheetId="5">#REF!</definedName>
    <definedName name="ฝาสูตร">#REF!</definedName>
    <definedName name="มูลค่ากระป๋อง" localSheetId="5">#REF!</definedName>
    <definedName name="มูลค่ากระป๋อง">#REF!</definedName>
    <definedName name="มูลค่าฝา" localSheetId="5">#REF!</definedName>
    <definedName name="มูลค่าฝา">#REF!</definedName>
    <definedName name="มูลค่าวัตถุดิบทั้งหมด" localSheetId="5">#REF!</definedName>
    <definedName name="มูลค่าวัตถุดิบทั้งหมด">#REF!</definedName>
    <definedName name="มูลค่าส่วนผสม" localSheetId="5">#REF!</definedName>
    <definedName name="มูลค่าส่วนผสม">#REF!</definedName>
    <definedName name="รวมDWทั้งหมด" localSheetId="5">#REF!</definedName>
    <definedName name="รวมDWทั้งหมด">#REF!</definedName>
    <definedName name="ราคาต่อกล่อง" localSheetId="5">#REF!</definedName>
    <definedName name="ราคาต่อกล่อง">#REF!</definedName>
    <definedName name="วัตถุดิบ" localSheetId="5">#REF!</definedName>
    <definedName name="วัตถุดิบ">#REF!</definedName>
    <definedName name="วัสดุโรงงาน" localSheetId="5">#REF!</definedName>
    <definedName name="วัสดุโรงงาน">#REF!</definedName>
    <definedName name="ส่วนแบ่งค่าเสื่อม" localSheetId="5">#REF!</definedName>
    <definedName name="ส่วนแบ่งค่าเสื่อม">#REF!</definedName>
    <definedName name="ส่วนแบ่งค่าแรง" localSheetId="5">#REF!</definedName>
    <definedName name="ส่วนแบ่งค่าแรง">#REF!</definedName>
    <definedName name="ส่วนแบ่งค่าไฟฟ้า" localSheetId="5">#REF!</definedName>
    <definedName name="ส่วนแบ่งค่าไฟฟ้า">#REF!</definedName>
    <definedName name="ส่วนแบ่งน้ำมันเตา" localSheetId="5">#REF!</definedName>
    <definedName name="ส่วนแบ่งน้ำมันเตา">#REF!</definedName>
    <definedName name="ส่วนแบ่งวัสดุโรงงาน" localSheetId="5">#REF!</definedName>
    <definedName name="ส่วนแบ่งวัสดุโรงงาน">#REF!</definedName>
    <definedName name="ส่วนผสม" localSheetId="5">#REF!</definedName>
    <definedName name="ส่วนผสม">#REF!</definedName>
    <definedName name="ส่วนผสม1" localSheetId="5">#REF!</definedName>
    <definedName name="ส่วนผสม1">#REF!</definedName>
    <definedName name="สูตรน้ำปรุง" localSheetId="5">#REF!</definedName>
    <definedName name="สูตรน้ำปรุง">#REF!</definedName>
    <definedName name="資金繰り表" localSheetId="5" hidden="1">{"'Sheet1'!$L$16"}</definedName>
    <definedName name="資金繰り表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6" i="10" l="1"/>
  <c r="L96" i="10"/>
  <c r="J96" i="10"/>
  <c r="H96" i="10"/>
  <c r="P26" i="9"/>
  <c r="R26" i="9"/>
  <c r="R29" i="9" s="1"/>
  <c r="R27" i="8"/>
  <c r="V27" i="8" s="1"/>
  <c r="P30" i="8"/>
  <c r="P27" i="8"/>
  <c r="P20" i="8"/>
  <c r="R20" i="8"/>
  <c r="V20" i="8"/>
  <c r="P19" i="8"/>
  <c r="R19" i="8"/>
  <c r="V19" i="8"/>
  <c r="P19" i="9"/>
  <c r="R19" i="9"/>
  <c r="P18" i="9"/>
  <c r="R18" i="9"/>
  <c r="A56" i="11"/>
  <c r="J42" i="11"/>
  <c r="H42" i="11"/>
  <c r="F42" i="11"/>
  <c r="D42" i="11"/>
  <c r="J36" i="11"/>
  <c r="H36" i="11"/>
  <c r="F36" i="11"/>
  <c r="D36" i="11"/>
  <c r="J15" i="11"/>
  <c r="J23" i="11" s="1"/>
  <c r="J26" i="11" s="1"/>
  <c r="J30" i="11" s="1"/>
  <c r="H15" i="11"/>
  <c r="H23" i="11" s="1"/>
  <c r="H26" i="11" s="1"/>
  <c r="H30" i="11" s="1"/>
  <c r="F15" i="11"/>
  <c r="F23" i="11" s="1"/>
  <c r="F26" i="11" s="1"/>
  <c r="F30" i="11" s="1"/>
  <c r="D15" i="11"/>
  <c r="D23" i="11" s="1"/>
  <c r="D26" i="11" s="1"/>
  <c r="D30" i="11" s="1"/>
  <c r="A1" i="11"/>
  <c r="P20" i="9"/>
  <c r="R20" i="9"/>
  <c r="P16" i="9"/>
  <c r="R16" i="9"/>
  <c r="A3" i="8"/>
  <c r="A3" i="9" s="1"/>
  <c r="A3" i="10" s="1"/>
  <c r="A60" i="10" s="1"/>
  <c r="D40" i="6"/>
  <c r="H40" i="6"/>
  <c r="J40" i="6"/>
  <c r="F40" i="6"/>
  <c r="A1" i="6"/>
  <c r="P27" i="9"/>
  <c r="R27" i="9"/>
  <c r="P28" i="8"/>
  <c r="R28" i="8"/>
  <c r="V28" i="8" s="1"/>
  <c r="P21" i="8"/>
  <c r="R21" i="8"/>
  <c r="V21" i="8"/>
  <c r="P17" i="8"/>
  <c r="P23" i="8"/>
  <c r="R17" i="8"/>
  <c r="V17" i="8"/>
  <c r="K76" i="1"/>
  <c r="K88" i="1" s="1"/>
  <c r="I76" i="1"/>
  <c r="G76" i="1"/>
  <c r="E76" i="1"/>
  <c r="A61" i="6"/>
  <c r="A37" i="8" s="1"/>
  <c r="A33" i="9" s="1"/>
  <c r="A108" i="10"/>
  <c r="A57" i="10"/>
  <c r="J80" i="10"/>
  <c r="L52" i="10"/>
  <c r="H52" i="10"/>
  <c r="N52" i="10"/>
  <c r="J52" i="10"/>
  <c r="H15" i="6"/>
  <c r="H23" i="6" s="1"/>
  <c r="N29" i="9"/>
  <c r="J29" i="9"/>
  <c r="H29" i="9"/>
  <c r="F29" i="9"/>
  <c r="D29" i="9"/>
  <c r="T30" i="8"/>
  <c r="P25" i="8"/>
  <c r="R25" i="8"/>
  <c r="V25" i="8"/>
  <c r="N30" i="8"/>
  <c r="J30" i="8"/>
  <c r="H30" i="8"/>
  <c r="F30" i="8"/>
  <c r="D30" i="8"/>
  <c r="N80" i="10"/>
  <c r="L80" i="10"/>
  <c r="H80" i="10"/>
  <c r="A58" i="10"/>
  <c r="P24" i="9"/>
  <c r="R24" i="9"/>
  <c r="N22" i="9"/>
  <c r="L22" i="9"/>
  <c r="J22" i="9"/>
  <c r="H22" i="9"/>
  <c r="F22" i="9"/>
  <c r="D22" i="9"/>
  <c r="N23" i="8"/>
  <c r="L23" i="8"/>
  <c r="J23" i="8"/>
  <c r="H23" i="8"/>
  <c r="F23" i="8"/>
  <c r="D23" i="8"/>
  <c r="J15" i="6"/>
  <c r="J23" i="6" s="1"/>
  <c r="F15" i="6"/>
  <c r="F23" i="6" s="1"/>
  <c r="D15" i="6"/>
  <c r="I131" i="1"/>
  <c r="I134" i="1" s="1"/>
  <c r="E131" i="1"/>
  <c r="E134" i="1" s="1"/>
  <c r="K85" i="1"/>
  <c r="I85" i="1"/>
  <c r="G85" i="1"/>
  <c r="E85" i="1"/>
  <c r="K33" i="1"/>
  <c r="I33" i="1"/>
  <c r="G33" i="1"/>
  <c r="E33" i="1"/>
  <c r="I22" i="1"/>
  <c r="E22" i="1"/>
  <c r="K22" i="1"/>
  <c r="G22" i="1"/>
  <c r="A50" i="1"/>
  <c r="A99" i="1" s="1"/>
  <c r="A52" i="1"/>
  <c r="A98" i="1"/>
  <c r="A146" i="1" s="1"/>
  <c r="A101" i="1"/>
  <c r="G131" i="1"/>
  <c r="G134" i="1" s="1"/>
  <c r="K131" i="1"/>
  <c r="K134" i="1" s="1"/>
  <c r="T23" i="8"/>
  <c r="L29" i="9"/>
  <c r="L30" i="8"/>
  <c r="P22" i="9"/>
  <c r="F49" i="6"/>
  <c r="F56" i="6"/>
  <c r="D56" i="6"/>
  <c r="D49" i="6"/>
  <c r="J56" i="6"/>
  <c r="J49" i="6"/>
  <c r="H49" i="6"/>
  <c r="H56" i="6"/>
  <c r="P29" i="9"/>
  <c r="V23" i="8"/>
  <c r="R22" i="9"/>
  <c r="R30" i="8"/>
  <c r="R23" i="8"/>
  <c r="F26" i="6" l="1"/>
  <c r="F43" i="6" s="1"/>
  <c r="J12" i="10"/>
  <c r="J27" i="10" s="1"/>
  <c r="J39" i="10" s="1"/>
  <c r="J43" i="10" s="1"/>
  <c r="J83" i="10" s="1"/>
  <c r="J88" i="10" s="1"/>
  <c r="N12" i="10"/>
  <c r="N27" i="10" s="1"/>
  <c r="N39" i="10" s="1"/>
  <c r="N43" i="10" s="1"/>
  <c r="N83" i="10" s="1"/>
  <c r="N88" i="10" s="1"/>
  <c r="J26" i="6"/>
  <c r="J43" i="6" s="1"/>
  <c r="G88" i="1"/>
  <c r="G137" i="1"/>
  <c r="I88" i="1"/>
  <c r="I137" i="1" s="1"/>
  <c r="G36" i="1"/>
  <c r="K36" i="1"/>
  <c r="K137" i="1"/>
  <c r="V30" i="8"/>
  <c r="L12" i="10"/>
  <c r="L27" i="10" s="1"/>
  <c r="L39" i="10" s="1"/>
  <c r="L43" i="10" s="1"/>
  <c r="L83" i="10" s="1"/>
  <c r="L88" i="10" s="1"/>
  <c r="H26" i="6"/>
  <c r="H43" i="6" s="1"/>
  <c r="D26" i="6"/>
  <c r="D43" i="6" s="1"/>
  <c r="H12" i="10"/>
  <c r="H27" i="10" s="1"/>
  <c r="H39" i="10" s="1"/>
  <c r="H43" i="10" s="1"/>
  <c r="H83" i="10" s="1"/>
  <c r="H88" i="10" s="1"/>
  <c r="E88" i="1"/>
  <c r="E137" i="1" s="1"/>
  <c r="I36" i="1"/>
  <c r="E36" i="1"/>
</calcChain>
</file>

<file path=xl/sharedStrings.xml><?xml version="1.0" encoding="utf-8"?>
<sst xmlns="http://schemas.openxmlformats.org/spreadsheetml/2006/main" count="443" uniqueCount="214">
  <si>
    <t>Statement of Financial Position</t>
  </si>
  <si>
    <t xml:space="preserve">Consolidated </t>
  </si>
  <si>
    <t>Separate</t>
  </si>
  <si>
    <t>31 December</t>
  </si>
  <si>
    <t>Notes</t>
  </si>
  <si>
    <t>Baht</t>
  </si>
  <si>
    <t>Assets</t>
  </si>
  <si>
    <t>Current assets</t>
  </si>
  <si>
    <t>Cash and cash equivalents</t>
  </si>
  <si>
    <t>Trade and other receivables, net</t>
  </si>
  <si>
    <t>Inventories</t>
  </si>
  <si>
    <t>Other current assets</t>
  </si>
  <si>
    <t>Total current assets</t>
  </si>
  <si>
    <t>Non-current assets</t>
  </si>
  <si>
    <t>Property, plant and equipment, net</t>
  </si>
  <si>
    <t>Intangible assets, net</t>
  </si>
  <si>
    <t>Total non-current assets</t>
  </si>
  <si>
    <t>Total assets</t>
  </si>
  <si>
    <t>Liabilities and equity</t>
  </si>
  <si>
    <t>Current liabilities</t>
  </si>
  <si>
    <t>Trade and other payables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</si>
  <si>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</si>
  <si>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</si>
  <si>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</si>
  <si>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</si>
  <si>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</si>
  <si>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</si>
  <si>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</si>
  <si>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</si>
  <si>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</si>
  <si>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>-</t>
  </si>
  <si>
    <t>Unappropriated</t>
  </si>
  <si>
    <t xml:space="preserve">Equity attributable to owners </t>
  </si>
  <si>
    <t>Non-controlling interests</t>
  </si>
  <si>
    <t>Total equity</t>
  </si>
  <si>
    <t>Total liabilities and equity</t>
  </si>
  <si>
    <t>Statement of Comprehensive Income</t>
  </si>
  <si>
    <t>Other income</t>
  </si>
  <si>
    <t>Selling expenses</t>
  </si>
  <si>
    <t>Administrative expenses</t>
  </si>
  <si>
    <t>Finance costs</t>
  </si>
  <si>
    <t>Income tax</t>
  </si>
  <si>
    <t xml:space="preserve">   Non-controlling interests</t>
  </si>
  <si>
    <t>Statement of Changes in Equity</t>
  </si>
  <si>
    <t>Total</t>
  </si>
  <si>
    <t>combination</t>
  </si>
  <si>
    <t>share capital</t>
  </si>
  <si>
    <t>under common</t>
  </si>
  <si>
    <t>interests</t>
  </si>
  <si>
    <t>control</t>
  </si>
  <si>
    <t xml:space="preserve"> paid-up</t>
  </si>
  <si>
    <t xml:space="preserve">Statement of Cash Flows </t>
  </si>
  <si>
    <t xml:space="preserve"> </t>
  </si>
  <si>
    <t>Cash flows from operating activities</t>
  </si>
  <si>
    <t>Adjustments for:</t>
  </si>
  <si>
    <t>Interest income</t>
  </si>
  <si>
    <t>Changes in working capital</t>
  </si>
  <si>
    <t>Operating assets decrease (increase)</t>
  </si>
  <si>
    <t>Operating liabilities increase (decrease)</t>
  </si>
  <si>
    <t>Income tax paid</t>
  </si>
  <si>
    <t>Cash flows from investing activities</t>
  </si>
  <si>
    <t xml:space="preserve">Proceeds from interest income </t>
  </si>
  <si>
    <t>Net cash used in investing activities</t>
  </si>
  <si>
    <t>Statement of Cash Flows</t>
  </si>
  <si>
    <t>Cash flows from financing activities</t>
  </si>
  <si>
    <t>Interest paid</t>
  </si>
  <si>
    <t>financial information</t>
  </si>
  <si>
    <t>from financial institutions</t>
  </si>
  <si>
    <t>(Unaudited)</t>
  </si>
  <si>
    <t>(Audited)</t>
  </si>
  <si>
    <t>Issued and paid-up share capital</t>
  </si>
  <si>
    <t>Deferred tax assets, net</t>
  </si>
  <si>
    <t xml:space="preserve">Statement of Financial Position </t>
  </si>
  <si>
    <t xml:space="preserve">Gross profit </t>
  </si>
  <si>
    <t>Trade and other receivables</t>
  </si>
  <si>
    <t>equity</t>
  </si>
  <si>
    <t>Income tax payable</t>
  </si>
  <si>
    <t>from business</t>
  </si>
  <si>
    <t>Cost of sales</t>
  </si>
  <si>
    <t>Appropriated - legal reserve</t>
  </si>
  <si>
    <t>Other component of equity</t>
  </si>
  <si>
    <r>
      <t>Statement of Financial Position</t>
    </r>
    <r>
      <rPr>
        <sz val="9"/>
        <color indexed="8"/>
        <rFont val="Arial"/>
        <family val="2"/>
      </rPr>
      <t xml:space="preserve"> </t>
    </r>
  </si>
  <si>
    <t>Inventories, net</t>
  </si>
  <si>
    <t xml:space="preserve">      at par value of Baht 0.50 each  </t>
  </si>
  <si>
    <t>Sunsweet Public Company Limited</t>
  </si>
  <si>
    <t>Other</t>
  </si>
  <si>
    <t>comprehensive</t>
  </si>
  <si>
    <t>Non-</t>
  </si>
  <si>
    <t>component</t>
  </si>
  <si>
    <t>controlling</t>
  </si>
  <si>
    <t>legal reserve</t>
  </si>
  <si>
    <t>of equity</t>
  </si>
  <si>
    <t>Discount</t>
  </si>
  <si>
    <t>Total other</t>
  </si>
  <si>
    <t>obligations</t>
  </si>
  <si>
    <t>Discount from business combination</t>
  </si>
  <si>
    <t>under common control</t>
  </si>
  <si>
    <t>Separate financial information (Unaudited)</t>
  </si>
  <si>
    <t>Amortisation</t>
  </si>
  <si>
    <t>Depreciation</t>
  </si>
  <si>
    <t>Contract liabilities</t>
  </si>
  <si>
    <t>Right-of-use assets, net</t>
  </si>
  <si>
    <t>Proceeds from short-term loans</t>
  </si>
  <si>
    <t xml:space="preserve">Cash and cash equivalents </t>
  </si>
  <si>
    <t>at the ending of the period</t>
  </si>
  <si>
    <t>The accompanying notes form part of this interim financial information.</t>
  </si>
  <si>
    <t xml:space="preserve">      at Baht 0.50 each</t>
  </si>
  <si>
    <t>Cash and cash equivalents at the</t>
  </si>
  <si>
    <t>beginning of the period</t>
  </si>
  <si>
    <t>Remeasurement of</t>
  </si>
  <si>
    <t>employee benefit</t>
  </si>
  <si>
    <t>Restricted deposits at banks</t>
  </si>
  <si>
    <t>2021</t>
  </si>
  <si>
    <t>Current portion of lease liabilities, net</t>
  </si>
  <si>
    <t>Lease liabilities, net</t>
  </si>
  <si>
    <t>Premium on paid-up capital</t>
  </si>
  <si>
    <t>Payment for purchase of intangible assets</t>
  </si>
  <si>
    <t>Consolidated financial information (Unaudited)</t>
  </si>
  <si>
    <t>Item that will not be reclassified</t>
  </si>
  <si>
    <t xml:space="preserve">         benefit obligations</t>
  </si>
  <si>
    <t xml:space="preserve">      Income tax on item that will</t>
  </si>
  <si>
    <t xml:space="preserve">   for the period, net of tax</t>
  </si>
  <si>
    <t>Revenue from sales</t>
  </si>
  <si>
    <t>Profit before income tax</t>
  </si>
  <si>
    <t>Profit for the period</t>
  </si>
  <si>
    <t xml:space="preserve">   income for the period</t>
  </si>
  <si>
    <t>Profit attributable to:</t>
  </si>
  <si>
    <t xml:space="preserve">Earnings per share </t>
  </si>
  <si>
    <t xml:space="preserve">   Basic earnings per share</t>
  </si>
  <si>
    <t xml:space="preserve">Total comprehensive income </t>
  </si>
  <si>
    <t xml:space="preserve">   attributable to:</t>
  </si>
  <si>
    <t>Opening balance as at 1 January 2021</t>
  </si>
  <si>
    <t>Issued and</t>
  </si>
  <si>
    <t>Premium on</t>
  </si>
  <si>
    <t>paid-up capital</t>
  </si>
  <si>
    <t>attributable</t>
  </si>
  <si>
    <t>to owners</t>
  </si>
  <si>
    <t>Capital contributed</t>
  </si>
  <si>
    <t xml:space="preserve"> income (expense)</t>
  </si>
  <si>
    <t xml:space="preserve">Appropriated - </t>
  </si>
  <si>
    <t>Depreciation of right-of-use assets</t>
  </si>
  <si>
    <t>Employee benefit paid</t>
  </si>
  <si>
    <t>Proceeds from disposals of assets</t>
  </si>
  <si>
    <t>Non-cash items:</t>
  </si>
  <si>
    <t>Net increase (decrease) in</t>
  </si>
  <si>
    <t>cash and cash equivalents</t>
  </si>
  <si>
    <t xml:space="preserve">   645,000,000 ordinary shares </t>
  </si>
  <si>
    <t xml:space="preserve">   644,997,425 ordinary shares paid-up</t>
  </si>
  <si>
    <t xml:space="preserve">   Total comprehensive income for the period</t>
  </si>
  <si>
    <t>from a financial institution</t>
  </si>
  <si>
    <t xml:space="preserve">   Owners of the Company </t>
  </si>
  <si>
    <t>of the Company</t>
  </si>
  <si>
    <t>Attributable to owners of the Company</t>
  </si>
  <si>
    <t>Changes in equity for the period</t>
  </si>
  <si>
    <t>Cash flows from operations</t>
  </si>
  <si>
    <t>- Increase in right-of-use assets under lease liabilities</t>
  </si>
  <si>
    <t>- Purchases of fixed assets on payable</t>
  </si>
  <si>
    <t>Appropriated-</t>
  </si>
  <si>
    <t>Derivative assets</t>
  </si>
  <si>
    <t>Derivative liabilities</t>
  </si>
  <si>
    <t>Dividend paid</t>
  </si>
  <si>
    <t>Payment for short-term loans</t>
  </si>
  <si>
    <t>2022</t>
  </si>
  <si>
    <t>Opening balance as at 1 January 2022</t>
  </si>
  <si>
    <t>Deferred tax liabilities, net</t>
  </si>
  <si>
    <t>Bank overdrafts and short-term</t>
  </si>
  <si>
    <t>loans from financial institutions</t>
  </si>
  <si>
    <t>Current portion of long-term loans</t>
  </si>
  <si>
    <r>
      <t xml:space="preserve">Liabilities and equity </t>
    </r>
    <r>
      <rPr>
        <sz val="9"/>
        <color indexed="8"/>
        <rFont val="Arial"/>
        <family val="2"/>
      </rPr>
      <t>(continued)</t>
    </r>
  </si>
  <si>
    <t>Retained earnings</t>
  </si>
  <si>
    <t xml:space="preserve">Other comprehensive </t>
  </si>
  <si>
    <t xml:space="preserve">   subsequently to profit or loss</t>
  </si>
  <si>
    <t xml:space="preserve">      Remeasurement of employee</t>
  </si>
  <si>
    <t xml:space="preserve">         not be reclassified subsequently </t>
  </si>
  <si>
    <t xml:space="preserve">            to profit or loss</t>
  </si>
  <si>
    <t>Other comprehensive</t>
  </si>
  <si>
    <t xml:space="preserve">   income (expense)</t>
  </si>
  <si>
    <t>Total comprehensive</t>
  </si>
  <si>
    <t>Proceeds from long-term loans</t>
  </si>
  <si>
    <t>Payment for long-term loans</t>
  </si>
  <si>
    <t>Unrealised losses (gains) on exchange rate, net</t>
  </si>
  <si>
    <t>Payment for purchase of</t>
  </si>
  <si>
    <t>property, plant and equipment</t>
  </si>
  <si>
    <t>Payment for principal of lease liabilities</t>
  </si>
  <si>
    <t>Investment in a subsidiary</t>
  </si>
  <si>
    <t>Long-term loans from a financial institution</t>
  </si>
  <si>
    <t>Note</t>
  </si>
  <si>
    <t xml:space="preserve">   income (expense):</t>
  </si>
  <si>
    <t xml:space="preserve">   Increase in ordinary shares</t>
  </si>
  <si>
    <t xml:space="preserve">   Dividend paid</t>
  </si>
  <si>
    <t>- Transfer fixed assets to investment property</t>
  </si>
  <si>
    <t>- Stock dividends</t>
  </si>
  <si>
    <t>Losses on derivatives, net</t>
  </si>
  <si>
    <t>Other comprehensive income</t>
  </si>
  <si>
    <t>12</t>
  </si>
  <si>
    <t>Loss on changes in fair value of derivative</t>
  </si>
  <si>
    <t>Net cash generated from operating activities</t>
  </si>
  <si>
    <t>Net cash used in financing activities</t>
  </si>
  <si>
    <r>
      <rPr>
        <u/>
        <sz val="9"/>
        <rFont val="Arial"/>
        <family val="2"/>
      </rPr>
      <t>Less</t>
    </r>
    <r>
      <rPr>
        <sz val="9"/>
        <rFont val="Arial"/>
        <family val="2"/>
      </rPr>
      <t xml:space="preserve">  Bank overdrafts</t>
    </r>
  </si>
  <si>
    <t xml:space="preserve">Cash and cash equivalents at the beginning </t>
  </si>
  <si>
    <t xml:space="preserve">Total cash and cash equivalents at the beginning </t>
  </si>
  <si>
    <t>of the period comprise of:</t>
  </si>
  <si>
    <t>of the period</t>
  </si>
  <si>
    <t>As at 30 September 2022</t>
  </si>
  <si>
    <t>30 September</t>
  </si>
  <si>
    <t>For the three-month period ended 30 September 2022</t>
  </si>
  <si>
    <t>For the nine-month period ended 30 September 2022</t>
  </si>
  <si>
    <t>Loss from decrease in value</t>
  </si>
  <si>
    <t>of inventories (reversal)</t>
  </si>
  <si>
    <t>Closing balance as at 30 September 2021</t>
  </si>
  <si>
    <t>Closing balance as at 30 September 2022</t>
  </si>
  <si>
    <t>Losses on exchange rate, net</t>
  </si>
  <si>
    <t>Loss (gain) on disposed and write-off of equipment</t>
  </si>
  <si>
    <t>Losses on expected credit losses (reversal)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</si>
</sst>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"/>
    <numFmt numFmtId="165" formatCode="_(* #,##0.00_);_(* \(#,##0.00\);_(* &quot;-&quot;??_);_(@_)"/>
    <numFmt numFmtId="166" formatCode="#,##0;\(#,##0\);\-"/>
    <numFmt numFmtId="167" formatCode="#,##0.0;\(#,##0.0\)"/>
    <numFmt numFmtId="168" formatCode="_-* #,##0_-;\-* #,##0_-;_-* &quot;-&quot;??_-;_-@_-"/>
    <numFmt numFmtId="169" formatCode="#,##0.0;\(#,##0.0\);\-"/>
    <numFmt numFmtId="170" formatCode="#,##0.00;\(#,##0.00\);\-"/>
  </numFmts>
  <fonts count="20" x14ac:knownFonts="1"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sz val="9"/>
      <color indexed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rgb="FFFF0000"/>
      <name val="Arial"/>
      <family val="2"/>
    </font>
    <font>
      <i/>
      <sz val="8"/>
      <color rgb="FFFF0000"/>
      <name val="Arial"/>
      <family val="2"/>
    </font>
    <font>
      <sz val="9"/>
      <color rgb="FFFF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</borders>
  <cellStyleXfs count="10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37" fontId="5" fillId="0" borderId="0"/>
  </cellStyleXfs>
  <cellXfs count="269">
    <xf numFmtId="0" fontId="0" fillId="0" borderId="0" xfId="0"/>
    <xf numFmtId="166" fontId="3" fillId="0" borderId="0" xfId="8" applyNumberFormat="1" applyFont="1" applyFill="1" applyAlignment="1">
      <alignment vertical="center"/>
    </xf>
    <xf numFmtId="164" fontId="3" fillId="0" borderId="0" xfId="8" applyNumberFormat="1" applyFont="1" applyFill="1" applyAlignment="1">
      <alignment vertical="center"/>
    </xf>
    <xf numFmtId="166" fontId="2" fillId="0" borderId="1" xfId="3" applyNumberFormat="1" applyFont="1" applyFill="1" applyBorder="1" applyAlignment="1">
      <alignment horizontal="right" vertical="center"/>
    </xf>
    <xf numFmtId="166" fontId="2" fillId="0" borderId="0" xfId="3" applyNumberFormat="1" applyFont="1" applyFill="1" applyBorder="1" applyAlignment="1">
      <alignment horizontal="right" vertical="center"/>
    </xf>
    <xf numFmtId="166" fontId="3" fillId="0" borderId="0" xfId="8" applyNumberFormat="1" applyFont="1" applyFill="1" applyAlignment="1">
      <alignment horizontal="right" vertical="center"/>
    </xf>
    <xf numFmtId="166" fontId="3" fillId="0" borderId="0" xfId="8" applyNumberFormat="1" applyFont="1" applyFill="1" applyBorder="1" applyAlignment="1">
      <alignment horizontal="right" vertical="center"/>
    </xf>
    <xf numFmtId="166" fontId="2" fillId="0" borderId="0" xfId="3" applyNumberFormat="1" applyFont="1" applyFill="1" applyAlignment="1">
      <alignment vertical="center"/>
    </xf>
    <xf numFmtId="164" fontId="11" fillId="0" borderId="0" xfId="8" applyNumberFormat="1" applyFont="1" applyFill="1" applyAlignment="1">
      <alignment vertical="center"/>
    </xf>
    <xf numFmtId="166" fontId="12" fillId="0" borderId="0" xfId="3" applyNumberFormat="1" applyFont="1" applyFill="1" applyAlignment="1">
      <alignment vertical="center"/>
    </xf>
    <xf numFmtId="166" fontId="12" fillId="0" borderId="0" xfId="8" applyNumberFormat="1" applyFont="1" applyFill="1" applyAlignment="1">
      <alignment vertical="center"/>
    </xf>
    <xf numFmtId="164" fontId="12" fillId="0" borderId="0" xfId="8" applyNumberFormat="1" applyFont="1" applyFill="1" applyAlignment="1">
      <alignment vertical="center"/>
    </xf>
    <xf numFmtId="164" fontId="11" fillId="0" borderId="1" xfId="8" applyNumberFormat="1" applyFont="1" applyFill="1" applyBorder="1" applyAlignment="1">
      <alignment vertical="center"/>
    </xf>
    <xf numFmtId="166" fontId="12" fillId="0" borderId="1" xfId="3" applyNumberFormat="1" applyFont="1" applyFill="1" applyBorder="1" applyAlignment="1">
      <alignment vertical="center"/>
    </xf>
    <xf numFmtId="166" fontId="12" fillId="0" borderId="1" xfId="8" applyNumberFormat="1" applyFont="1" applyFill="1" applyBorder="1" applyAlignment="1">
      <alignment vertical="center"/>
    </xf>
    <xf numFmtId="164" fontId="11" fillId="0" borderId="0" xfId="8" applyNumberFormat="1" applyFont="1" applyFill="1" applyBorder="1" applyAlignment="1">
      <alignment vertical="center"/>
    </xf>
    <xf numFmtId="166" fontId="12" fillId="0" borderId="0" xfId="3" applyNumberFormat="1" applyFont="1" applyFill="1" applyBorder="1" applyAlignment="1">
      <alignment vertical="center"/>
    </xf>
    <xf numFmtId="166" fontId="12" fillId="0" borderId="0" xfId="8" applyNumberFormat="1" applyFont="1" applyFill="1" applyBorder="1" applyAlignment="1">
      <alignment vertical="center"/>
    </xf>
    <xf numFmtId="164" fontId="12" fillId="0" borderId="0" xfId="8" applyNumberFormat="1" applyFont="1" applyFill="1" applyAlignment="1">
      <alignment horizontal="center" vertical="center"/>
    </xf>
    <xf numFmtId="166" fontId="11" fillId="0" borderId="0" xfId="3" applyNumberFormat="1" applyFont="1" applyFill="1" applyAlignment="1">
      <alignment vertical="center"/>
    </xf>
    <xf numFmtId="164" fontId="11" fillId="0" borderId="0" xfId="8" applyNumberFormat="1" applyFont="1" applyFill="1" applyAlignment="1">
      <alignment horizontal="center" vertical="center"/>
    </xf>
    <xf numFmtId="166" fontId="11" fillId="0" borderId="0" xfId="8" applyNumberFormat="1" applyFont="1" applyFill="1" applyBorder="1" applyAlignment="1">
      <alignment vertical="center"/>
    </xf>
    <xf numFmtId="166" fontId="11" fillId="0" borderId="0" xfId="8" quotePrefix="1" applyNumberFormat="1" applyFont="1" applyFill="1" applyAlignment="1">
      <alignment horizontal="right" vertical="center"/>
    </xf>
    <xf numFmtId="166" fontId="11" fillId="0" borderId="0" xfId="8" applyNumberFormat="1" applyFont="1" applyFill="1" applyAlignment="1">
      <alignment horizontal="right" vertical="center"/>
    </xf>
    <xf numFmtId="164" fontId="11" fillId="0" borderId="1" xfId="8" applyNumberFormat="1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/>
    </xf>
    <xf numFmtId="166" fontId="12" fillId="0" borderId="0" xfId="3" applyNumberFormat="1" applyFont="1" applyFill="1" applyAlignment="1">
      <alignment horizontal="right" vertical="center"/>
    </xf>
    <xf numFmtId="166" fontId="12" fillId="0" borderId="0" xfId="8" applyNumberFormat="1" applyFont="1" applyFill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/>
    </xf>
    <xf numFmtId="166" fontId="12" fillId="0" borderId="0" xfId="8" applyNumberFormat="1" applyFont="1" applyFill="1" applyBorder="1" applyAlignment="1">
      <alignment horizontal="right" vertical="center"/>
    </xf>
    <xf numFmtId="166" fontId="12" fillId="0" borderId="1" xfId="8" applyNumberFormat="1" applyFont="1" applyFill="1" applyBorder="1" applyAlignment="1">
      <alignment horizontal="right" vertical="center"/>
    </xf>
    <xf numFmtId="166" fontId="12" fillId="0" borderId="0" xfId="3" applyNumberFormat="1" applyFont="1" applyFill="1" applyBorder="1" applyAlignment="1">
      <alignment horizontal="right" vertical="center"/>
    </xf>
    <xf numFmtId="166" fontId="12" fillId="0" borderId="2" xfId="8" applyNumberFormat="1" applyFont="1" applyFill="1" applyBorder="1" applyAlignment="1">
      <alignment horizontal="right" vertical="center"/>
    </xf>
    <xf numFmtId="164" fontId="12" fillId="0" borderId="1" xfId="8" applyNumberFormat="1" applyFont="1" applyFill="1" applyBorder="1" applyAlignment="1">
      <alignment vertical="center"/>
    </xf>
    <xf numFmtId="164" fontId="12" fillId="0" borderId="1" xfId="8" applyNumberFormat="1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vertical="center"/>
    </xf>
    <xf numFmtId="166" fontId="12" fillId="0" borderId="3" xfId="8" applyNumberFormat="1" applyFont="1" applyFill="1" applyBorder="1" applyAlignment="1">
      <alignment horizontal="right" vertical="center"/>
    </xf>
    <xf numFmtId="166" fontId="3" fillId="0" borderId="0" xfId="3" applyNumberFormat="1" applyFont="1" applyFill="1" applyAlignment="1">
      <alignment horizontal="right" vertical="center"/>
    </xf>
    <xf numFmtId="166" fontId="3" fillId="0" borderId="0" xfId="3" applyNumberFormat="1" applyFont="1" applyFill="1" applyBorder="1" applyAlignment="1">
      <alignment horizontal="right" vertical="center"/>
    </xf>
    <xf numFmtId="167" fontId="3" fillId="0" borderId="0" xfId="8" applyNumberFormat="1" applyFont="1" applyFill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4" xfId="8" applyNumberFormat="1" applyFont="1" applyFill="1" applyBorder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vertical="center"/>
    </xf>
    <xf numFmtId="166" fontId="12" fillId="2" borderId="0" xfId="3" applyNumberFormat="1" applyFont="1" applyFill="1" applyAlignment="1">
      <alignment vertical="center"/>
    </xf>
    <xf numFmtId="166" fontId="12" fillId="2" borderId="0" xfId="3" applyNumberFormat="1" applyFont="1" applyFill="1" applyAlignment="1">
      <alignment horizontal="right" vertical="center"/>
    </xf>
    <xf numFmtId="166" fontId="12" fillId="2" borderId="1" xfId="3" applyNumberFormat="1" applyFont="1" applyFill="1" applyBorder="1" applyAlignment="1">
      <alignment horizontal="right" vertical="center"/>
    </xf>
    <xf numFmtId="166" fontId="12" fillId="2" borderId="0" xfId="3" applyNumberFormat="1" applyFont="1" applyFill="1" applyBorder="1" applyAlignment="1">
      <alignment horizontal="right" vertical="center"/>
    </xf>
    <xf numFmtId="166" fontId="12" fillId="2" borderId="1" xfId="8" applyNumberFormat="1" applyFont="1" applyFill="1" applyBorder="1" applyAlignment="1">
      <alignment horizontal="right" vertical="center"/>
    </xf>
    <xf numFmtId="166" fontId="12" fillId="2" borderId="2" xfId="8" applyNumberFormat="1" applyFont="1" applyFill="1" applyBorder="1" applyAlignment="1">
      <alignment horizontal="right" vertical="center"/>
    </xf>
    <xf numFmtId="166" fontId="12" fillId="2" borderId="0" xfId="8" applyNumberFormat="1" applyFont="1" applyFill="1" applyBorder="1" applyAlignment="1">
      <alignment horizontal="right" vertical="center"/>
    </xf>
    <xf numFmtId="166" fontId="3" fillId="2" borderId="0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12" fillId="2" borderId="0" xfId="3" applyNumberFormat="1" applyFont="1" applyFill="1" applyBorder="1" applyAlignment="1">
      <alignment vertical="center"/>
    </xf>
    <xf numFmtId="164" fontId="12" fillId="2" borderId="0" xfId="8" applyNumberFormat="1" applyFont="1" applyFill="1" applyAlignment="1">
      <alignment vertical="center"/>
    </xf>
    <xf numFmtId="166" fontId="12" fillId="2" borderId="3" xfId="8" applyNumberFormat="1" applyFont="1" applyFill="1" applyBorder="1" applyAlignment="1">
      <alignment horizontal="right" vertical="center"/>
    </xf>
    <xf numFmtId="166" fontId="2" fillId="2" borderId="0" xfId="3" applyNumberFormat="1" applyFont="1" applyFill="1" applyBorder="1" applyAlignment="1">
      <alignment horizontal="right" vertical="center"/>
    </xf>
    <xf numFmtId="166" fontId="3" fillId="2" borderId="0" xfId="8" applyNumberFormat="1" applyFont="1" applyFill="1" applyAlignment="1">
      <alignment horizontal="right" vertical="center"/>
    </xf>
    <xf numFmtId="166" fontId="3" fillId="0" borderId="2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/>
    </xf>
    <xf numFmtId="166" fontId="3" fillId="2" borderId="2" xfId="0" applyNumberFormat="1" applyFont="1" applyFill="1" applyBorder="1" applyAlignment="1">
      <alignment horizontal="right" vertical="center"/>
    </xf>
    <xf numFmtId="166" fontId="3" fillId="2" borderId="3" xfId="0" applyNumberFormat="1" applyFont="1" applyFill="1" applyBorder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vertical="center"/>
    </xf>
    <xf numFmtId="166" fontId="3" fillId="2" borderId="0" xfId="0" applyNumberFormat="1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vertical="center"/>
    </xf>
    <xf numFmtId="166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166" fontId="3" fillId="2" borderId="1" xfId="0" quotePrefix="1" applyNumberFormat="1" applyFont="1" applyFill="1" applyBorder="1" applyAlignment="1">
      <alignment horizontal="right" vertical="center"/>
    </xf>
    <xf numFmtId="168" fontId="3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8" fontId="3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6" fontId="8" fillId="0" borderId="2" xfId="0" applyNumberFormat="1" applyFont="1" applyBorder="1" applyAlignment="1">
      <alignment vertical="center"/>
    </xf>
    <xf numFmtId="166" fontId="8" fillId="0" borderId="2" xfId="1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right" vertical="center"/>
    </xf>
    <xf numFmtId="166" fontId="8" fillId="0" borderId="1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8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4" fontId="3" fillId="0" borderId="0" xfId="8" applyNumberFormat="1" applyFont="1" applyAlignment="1">
      <alignment vertical="center"/>
    </xf>
    <xf numFmtId="164" fontId="2" fillId="0" borderId="0" xfId="8" applyNumberFormat="1" applyFont="1" applyAlignment="1">
      <alignment vertical="center"/>
    </xf>
    <xf numFmtId="164" fontId="3" fillId="0" borderId="0" xfId="8" applyNumberFormat="1" applyFont="1" applyAlignment="1">
      <alignment horizontal="center" vertical="center"/>
    </xf>
    <xf numFmtId="166" fontId="3" fillId="0" borderId="0" xfId="8" applyNumberFormat="1" applyFont="1" applyAlignment="1">
      <alignment vertical="center"/>
    </xf>
    <xf numFmtId="166" fontId="2" fillId="0" borderId="0" xfId="8" applyNumberFormat="1" applyFont="1" applyAlignment="1">
      <alignment vertical="center"/>
    </xf>
    <xf numFmtId="0" fontId="11" fillId="0" borderId="1" xfId="8" applyFont="1" applyBorder="1" applyAlignment="1">
      <alignment vertical="center"/>
    </xf>
    <xf numFmtId="164" fontId="2" fillId="0" borderId="1" xfId="8" applyNumberFormat="1" applyFont="1" applyBorder="1" applyAlignment="1">
      <alignment vertical="center"/>
    </xf>
    <xf numFmtId="166" fontId="2" fillId="0" borderId="1" xfId="8" applyNumberFormat="1" applyFont="1" applyBorder="1" applyAlignment="1">
      <alignment vertical="center"/>
    </xf>
    <xf numFmtId="166" fontId="3" fillId="0" borderId="1" xfId="8" applyNumberFormat="1" applyFont="1" applyBorder="1" applyAlignment="1">
      <alignment vertical="center"/>
    </xf>
    <xf numFmtId="0" fontId="2" fillId="0" borderId="0" xfId="8" applyFont="1" applyAlignment="1">
      <alignment vertical="center"/>
    </xf>
    <xf numFmtId="164" fontId="2" fillId="0" borderId="0" xfId="8" applyNumberFormat="1" applyFont="1" applyAlignment="1">
      <alignment horizontal="center" vertical="center"/>
    </xf>
    <xf numFmtId="166" fontId="2" fillId="0" borderId="0" xfId="8" quotePrefix="1" applyNumberFormat="1" applyFont="1" applyAlignment="1">
      <alignment horizontal="right" vertical="center"/>
    </xf>
    <xf numFmtId="166" fontId="2" fillId="0" borderId="0" xfId="8" applyNumberFormat="1" applyFont="1" applyAlignment="1">
      <alignment horizontal="right" vertical="center"/>
    </xf>
    <xf numFmtId="166" fontId="3" fillId="0" borderId="0" xfId="8" applyNumberFormat="1" applyFont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166" fontId="12" fillId="0" borderId="0" xfId="8" applyNumberFormat="1" applyFont="1" applyAlignment="1">
      <alignment horizontal="right" vertical="center"/>
    </xf>
    <xf numFmtId="166" fontId="12" fillId="2" borderId="0" xfId="8" applyNumberFormat="1" applyFont="1" applyFill="1" applyAlignment="1">
      <alignment horizontal="right" vertical="center"/>
    </xf>
    <xf numFmtId="166" fontId="12" fillId="0" borderId="1" xfId="0" applyNumberFormat="1" applyFont="1" applyBorder="1" applyAlignment="1">
      <alignment horizontal="right" vertical="center"/>
    </xf>
    <xf numFmtId="166" fontId="12" fillId="0" borderId="1" xfId="0" quotePrefix="1" applyNumberFormat="1" applyFont="1" applyBorder="1" applyAlignment="1">
      <alignment horizontal="right" vertical="center"/>
    </xf>
    <xf numFmtId="166" fontId="12" fillId="2" borderId="1" xfId="8" quotePrefix="1" applyNumberFormat="1" applyFont="1" applyFill="1" applyBorder="1" applyAlignment="1">
      <alignment horizontal="right" vertical="center"/>
    </xf>
    <xf numFmtId="166" fontId="3" fillId="2" borderId="0" xfId="0" quotePrefix="1" applyNumberFormat="1" applyFont="1" applyFill="1" applyAlignment="1">
      <alignment horizontal="right" vertical="center"/>
    </xf>
    <xf numFmtId="166" fontId="3" fillId="0" borderId="0" xfId="8" quotePrefix="1" applyNumberFormat="1" applyFont="1" applyAlignment="1">
      <alignment horizontal="right" vertical="center"/>
    </xf>
    <xf numFmtId="166" fontId="12" fillId="0" borderId="1" xfId="8" quotePrefix="1" applyNumberFormat="1" applyFont="1" applyBorder="1" applyAlignment="1">
      <alignment horizontal="right" vertical="center"/>
    </xf>
    <xf numFmtId="166" fontId="3" fillId="2" borderId="0" xfId="8" quotePrefix="1" applyNumberFormat="1" applyFont="1" applyFill="1" applyAlignment="1">
      <alignment horizontal="right" vertical="center"/>
    </xf>
    <xf numFmtId="166" fontId="3" fillId="0" borderId="3" xfId="8" applyNumberFormat="1" applyFont="1" applyBorder="1" applyAlignment="1">
      <alignment horizontal="right" vertical="center"/>
    </xf>
    <xf numFmtId="164" fontId="15" fillId="0" borderId="0" xfId="8" applyNumberFormat="1" applyFont="1" applyAlignment="1">
      <alignment vertical="center"/>
    </xf>
    <xf numFmtId="164" fontId="15" fillId="0" borderId="0" xfId="8" applyNumberFormat="1" applyFont="1" applyAlignment="1">
      <alignment horizontal="center" vertical="center"/>
    </xf>
    <xf numFmtId="166" fontId="15" fillId="0" borderId="0" xfId="8" applyNumberFormat="1" applyFont="1" applyAlignment="1">
      <alignment horizontal="right" vertical="center"/>
    </xf>
    <xf numFmtId="170" fontId="3" fillId="0" borderId="0" xfId="0" applyNumberFormat="1" applyFont="1" applyAlignment="1">
      <alignment horizontal="right" vertical="center"/>
    </xf>
    <xf numFmtId="170" fontId="12" fillId="0" borderId="3" xfId="0" applyNumberFormat="1" applyFont="1" applyBorder="1" applyAlignment="1">
      <alignment horizontal="right" vertical="center"/>
    </xf>
    <xf numFmtId="170" fontId="12" fillId="0" borderId="0" xfId="8" applyNumberFormat="1" applyFont="1" applyAlignment="1">
      <alignment horizontal="right" vertical="center"/>
    </xf>
    <xf numFmtId="164" fontId="3" fillId="0" borderId="1" xfId="8" applyNumberFormat="1" applyFont="1" applyBorder="1" applyAlignment="1">
      <alignment vertical="center"/>
    </xf>
    <xf numFmtId="164" fontId="3" fillId="0" borderId="1" xfId="8" applyNumberFormat="1" applyFont="1" applyBorder="1" applyAlignment="1">
      <alignment horizontal="center" vertical="center"/>
    </xf>
    <xf numFmtId="166" fontId="3" fillId="0" borderId="1" xfId="8" applyNumberFormat="1" applyFont="1" applyBorder="1" applyAlignment="1">
      <alignment horizontal="right" vertical="center"/>
    </xf>
    <xf numFmtId="164" fontId="2" fillId="0" borderId="1" xfId="8" applyNumberFormat="1" applyFont="1" applyBorder="1" applyAlignment="1">
      <alignment horizontal="center" vertical="center"/>
    </xf>
    <xf numFmtId="166" fontId="15" fillId="2" borderId="0" xfId="8" applyNumberFormat="1" applyFont="1" applyFill="1" applyAlignment="1">
      <alignment horizontal="right" vertical="center"/>
    </xf>
    <xf numFmtId="170" fontId="12" fillId="2" borderId="3" xfId="8" applyNumberFormat="1" applyFont="1" applyFill="1" applyBorder="1" applyAlignment="1">
      <alignment horizontal="right" vertical="center"/>
    </xf>
    <xf numFmtId="164" fontId="7" fillId="0" borderId="0" xfId="8" applyNumberFormat="1" applyFont="1" applyAlignment="1">
      <alignment vertical="center"/>
    </xf>
    <xf numFmtId="164" fontId="4" fillId="0" borderId="0" xfId="8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166" fontId="8" fillId="0" borderId="0" xfId="0" quotePrefix="1" applyNumberFormat="1" applyFont="1" applyAlignment="1">
      <alignment horizontal="center" vertical="center"/>
    </xf>
    <xf numFmtId="0" fontId="16" fillId="0" borderId="0" xfId="7" applyFont="1" applyAlignment="1">
      <alignment vertical="center"/>
    </xf>
    <xf numFmtId="164" fontId="16" fillId="0" borderId="0" xfId="8" applyNumberFormat="1" applyFont="1" applyAlignment="1">
      <alignment horizontal="center" vertical="center"/>
    </xf>
    <xf numFmtId="166" fontId="17" fillId="0" borderId="0" xfId="1" applyNumberFormat="1" applyFont="1" applyFill="1" applyBorder="1" applyAlignment="1">
      <alignment horizontal="right" vertical="center"/>
    </xf>
    <xf numFmtId="166" fontId="17" fillId="0" borderId="0" xfId="8" applyNumberFormat="1" applyFont="1" applyAlignment="1">
      <alignment vertical="center"/>
    </xf>
    <xf numFmtId="164" fontId="17" fillId="0" borderId="0" xfId="8" applyNumberFormat="1" applyFont="1" applyAlignment="1">
      <alignment vertical="center"/>
    </xf>
    <xf numFmtId="0" fontId="16" fillId="0" borderId="0" xfId="8" applyFont="1" applyAlignment="1">
      <alignment vertical="center"/>
    </xf>
    <xf numFmtId="0" fontId="17" fillId="0" borderId="0" xfId="8" applyFont="1" applyAlignment="1">
      <alignment vertical="center"/>
    </xf>
    <xf numFmtId="166" fontId="17" fillId="0" borderId="1" xfId="1" applyNumberFormat="1" applyFont="1" applyFill="1" applyBorder="1" applyAlignment="1">
      <alignment horizontal="right" vertical="center"/>
    </xf>
    <xf numFmtId="166" fontId="17" fillId="0" borderId="0" xfId="1" applyNumberFormat="1" applyFont="1" applyFill="1" applyBorder="1" applyAlignment="1">
      <alignment horizontal="center" vertical="center"/>
    </xf>
    <xf numFmtId="166" fontId="17" fillId="0" borderId="0" xfId="1" applyNumberFormat="1" applyFont="1" applyFill="1" applyAlignment="1">
      <alignment horizontal="center" vertical="center"/>
    </xf>
    <xf numFmtId="166" fontId="17" fillId="0" borderId="0" xfId="1" applyNumberFormat="1" applyFont="1" applyFill="1" applyAlignment="1">
      <alignment vertical="center"/>
    </xf>
    <xf numFmtId="166" fontId="17" fillId="0" borderId="3" xfId="1" applyNumberFormat="1" applyFont="1" applyFill="1" applyBorder="1" applyAlignment="1">
      <alignment horizontal="right" vertical="center"/>
    </xf>
    <xf numFmtId="166" fontId="17" fillId="2" borderId="0" xfId="8" applyNumberFormat="1" applyFont="1" applyFill="1" applyAlignment="1">
      <alignment vertical="center"/>
    </xf>
    <xf numFmtId="166" fontId="17" fillId="2" borderId="0" xfId="1" applyNumberFormat="1" applyFont="1" applyFill="1" applyBorder="1" applyAlignment="1">
      <alignment horizontal="right" vertical="center"/>
    </xf>
    <xf numFmtId="166" fontId="17" fillId="2" borderId="1" xfId="1" applyNumberFormat="1" applyFont="1" applyFill="1" applyBorder="1" applyAlignment="1">
      <alignment horizontal="right" vertical="center"/>
    </xf>
    <xf numFmtId="166" fontId="17" fillId="2" borderId="0" xfId="1" applyNumberFormat="1" applyFont="1" applyFill="1" applyAlignment="1">
      <alignment horizontal="center" vertical="center"/>
    </xf>
    <xf numFmtId="166" fontId="17" fillId="2" borderId="0" xfId="1" applyNumberFormat="1" applyFont="1" applyFill="1" applyAlignment="1">
      <alignment vertical="center"/>
    </xf>
    <xf numFmtId="166" fontId="17" fillId="2" borderId="3" xfId="1" applyNumberFormat="1" applyFont="1" applyFill="1" applyBorder="1" applyAlignment="1">
      <alignment horizontal="right" vertical="center"/>
    </xf>
    <xf numFmtId="166" fontId="17" fillId="0" borderId="0" xfId="8" applyNumberFormat="1" applyFont="1" applyAlignment="1">
      <alignment horizontal="right" vertical="center"/>
    </xf>
    <xf numFmtId="166" fontId="17" fillId="0" borderId="0" xfId="8" applyNumberFormat="1" applyFont="1" applyAlignment="1">
      <alignment horizontal="center" vertical="center"/>
    </xf>
    <xf numFmtId="164" fontId="18" fillId="0" borderId="0" xfId="8" applyNumberFormat="1" applyFont="1" applyAlignment="1">
      <alignment vertical="center"/>
    </xf>
    <xf numFmtId="166" fontId="16" fillId="0" borderId="0" xfId="8" applyNumberFormat="1" applyFont="1" applyAlignment="1">
      <alignment horizontal="center" vertical="center"/>
    </xf>
    <xf numFmtId="166" fontId="17" fillId="0" borderId="1" xfId="8" applyNumberFormat="1" applyFont="1" applyBorder="1" applyAlignment="1">
      <alignment horizontal="right" vertical="center"/>
    </xf>
    <xf numFmtId="166" fontId="16" fillId="0" borderId="0" xfId="8" applyNumberFormat="1" applyFont="1" applyAlignment="1">
      <alignment horizontal="right" vertical="center"/>
    </xf>
    <xf numFmtId="166" fontId="17" fillId="0" borderId="3" xfId="8" applyNumberFormat="1" applyFont="1" applyBorder="1" applyAlignment="1">
      <alignment horizontal="right" vertical="center"/>
    </xf>
    <xf numFmtId="166" fontId="17" fillId="2" borderId="0" xfId="8" applyNumberFormat="1" applyFont="1" applyFill="1" applyAlignment="1">
      <alignment horizontal="right" vertical="center"/>
    </xf>
    <xf numFmtId="166" fontId="17" fillId="2" borderId="1" xfId="8" applyNumberFormat="1" applyFont="1" applyFill="1" applyBorder="1" applyAlignment="1">
      <alignment horizontal="right" vertical="center"/>
    </xf>
    <xf numFmtId="166" fontId="17" fillId="2" borderId="0" xfId="8" applyNumberFormat="1" applyFont="1" applyFill="1" applyAlignment="1">
      <alignment horizontal="center" vertical="center"/>
    </xf>
    <xf numFmtId="166" fontId="17" fillId="2" borderId="3" xfId="8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vertical="center"/>
    </xf>
    <xf numFmtId="168" fontId="3" fillId="0" borderId="1" xfId="0" applyNumberFormat="1" applyFont="1" applyBorder="1" applyAlignment="1">
      <alignment vertical="center"/>
    </xf>
    <xf numFmtId="0" fontId="2" fillId="0" borderId="0" xfId="0" quotePrefix="1" applyFont="1" applyAlignment="1">
      <alignment horizontal="right" vertical="center"/>
    </xf>
    <xf numFmtId="0" fontId="2" fillId="0" borderId="1" xfId="0" quotePrefix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horizontal="right" wrapText="1"/>
    </xf>
    <xf numFmtId="167" fontId="3" fillId="0" borderId="0" xfId="0" applyNumberFormat="1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167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64" fontId="3" fillId="2" borderId="0" xfId="8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justify" vertical="center" wrapText="1"/>
    </xf>
    <xf numFmtId="164" fontId="3" fillId="0" borderId="0" xfId="0" quotePrefix="1" applyNumberFormat="1" applyFont="1" applyAlignment="1">
      <alignment vertical="center"/>
    </xf>
    <xf numFmtId="168" fontId="3" fillId="0" borderId="0" xfId="8" applyNumberFormat="1" applyFont="1" applyAlignment="1">
      <alignment vertical="center"/>
    </xf>
    <xf numFmtId="166" fontId="12" fillId="0" borderId="0" xfId="8" quotePrefix="1" applyNumberFormat="1" applyFont="1" applyBorder="1" applyAlignment="1">
      <alignment horizontal="right" vertical="center"/>
    </xf>
    <xf numFmtId="169" fontId="8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vertical="center"/>
    </xf>
    <xf numFmtId="169" fontId="8" fillId="0" borderId="0" xfId="0" applyNumberFormat="1" applyFont="1" applyAlignment="1">
      <alignment horizontal="right" vertical="center"/>
    </xf>
    <xf numFmtId="166" fontId="3" fillId="0" borderId="0" xfId="8" applyNumberFormat="1" applyFont="1" applyAlignment="1">
      <alignment horizontal="right"/>
    </xf>
    <xf numFmtId="166" fontId="3" fillId="2" borderId="1" xfId="8" applyNumberFormat="1" applyFont="1" applyFill="1" applyBorder="1" applyAlignment="1">
      <alignment horizontal="right" vertical="center"/>
    </xf>
    <xf numFmtId="166" fontId="17" fillId="0" borderId="0" xfId="8" applyNumberFormat="1" applyFont="1" applyBorder="1" applyAlignment="1">
      <alignment horizontal="right" vertical="center"/>
    </xf>
    <xf numFmtId="168" fontId="3" fillId="0" borderId="0" xfId="1" applyNumberFormat="1" applyFont="1" applyFill="1" applyAlignment="1">
      <alignment vertical="center"/>
    </xf>
    <xf numFmtId="168" fontId="3" fillId="2" borderId="0" xfId="1" applyNumberFormat="1" applyFont="1" applyFill="1" applyAlignment="1">
      <alignment vertical="center"/>
    </xf>
    <xf numFmtId="166" fontId="3" fillId="2" borderId="4" xfId="8" applyNumberFormat="1" applyFont="1" applyFill="1" applyBorder="1" applyAlignment="1">
      <alignment horizontal="right" vertical="center"/>
    </xf>
    <xf numFmtId="166" fontId="17" fillId="0" borderId="1" xfId="8" applyNumberFormat="1" applyFont="1" applyBorder="1" applyAlignment="1">
      <alignment vertical="center"/>
    </xf>
    <xf numFmtId="164" fontId="3" fillId="0" borderId="0" xfId="0" quotePrefix="1" applyNumberFormat="1" applyFont="1" applyAlignment="1">
      <alignment horizontal="center" vertical="center"/>
    </xf>
    <xf numFmtId="43" fontId="12" fillId="2" borderId="3" xfId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164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166" fontId="12" fillId="2" borderId="0" xfId="8" quotePrefix="1" applyNumberFormat="1" applyFont="1" applyFill="1" applyBorder="1" applyAlignment="1">
      <alignment horizontal="right" vertical="center"/>
    </xf>
    <xf numFmtId="164" fontId="19" fillId="0" borderId="0" xfId="8" applyNumberFormat="1" applyFont="1" applyAlignment="1">
      <alignment vertical="center"/>
    </xf>
    <xf numFmtId="164" fontId="11" fillId="0" borderId="0" xfId="8" applyNumberFormat="1" applyFont="1" applyAlignment="1">
      <alignment horizontal="center" vertical="center"/>
    </xf>
    <xf numFmtId="164" fontId="12" fillId="0" borderId="0" xfId="8" applyNumberFormat="1" applyFont="1" applyAlignment="1">
      <alignment vertical="center"/>
    </xf>
    <xf numFmtId="164" fontId="11" fillId="0" borderId="0" xfId="8" applyNumberFormat="1" applyFont="1" applyAlignment="1">
      <alignment vertical="center"/>
    </xf>
    <xf numFmtId="164" fontId="3" fillId="0" borderId="0" xfId="8" applyNumberFormat="1" applyFont="1" applyFill="1" applyAlignment="1">
      <alignment horizontal="right" vertical="center"/>
    </xf>
    <xf numFmtId="166" fontId="3" fillId="2" borderId="3" xfId="8" applyNumberFormat="1" applyFont="1" applyFill="1" applyBorder="1" applyAlignment="1">
      <alignment horizontal="right" vertical="center"/>
    </xf>
    <xf numFmtId="164" fontId="17" fillId="0" borderId="0" xfId="8" applyNumberFormat="1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164" fontId="15" fillId="0" borderId="0" xfId="0" applyNumberFormat="1" applyFont="1" applyFill="1" applyAlignment="1">
      <alignment horizontal="center"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horizontal="right" vertical="center"/>
    </xf>
    <xf numFmtId="166" fontId="15" fillId="0" borderId="0" xfId="0" applyNumberFormat="1" applyFont="1" applyFill="1" applyAlignment="1">
      <alignment horizontal="right" vertical="center"/>
    </xf>
    <xf numFmtId="166" fontId="8" fillId="0" borderId="0" xfId="0" applyNumberFormat="1" applyFont="1" applyBorder="1" applyAlignment="1">
      <alignment vertical="center"/>
    </xf>
    <xf numFmtId="166" fontId="3" fillId="2" borderId="0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67" fontId="3" fillId="0" borderId="0" xfId="8" applyNumberFormat="1" applyFont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horizontal="right" vertical="center"/>
    </xf>
    <xf numFmtId="166" fontId="3" fillId="2" borderId="3" xfId="1" applyNumberFormat="1" applyFont="1" applyFill="1" applyBorder="1" applyAlignment="1">
      <alignment horizontal="right" vertical="center"/>
    </xf>
    <xf numFmtId="166" fontId="3" fillId="0" borderId="3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4" fontId="2" fillId="0" borderId="0" xfId="8" applyNumberFormat="1" applyFont="1" applyFill="1" applyAlignment="1">
      <alignment vertical="center"/>
    </xf>
    <xf numFmtId="164" fontId="3" fillId="0" borderId="0" xfId="8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2" fillId="0" borderId="0" xfId="0" quotePrefix="1" applyFont="1" applyFill="1" applyAlignment="1">
      <alignment horizontal="right" vertical="center"/>
    </xf>
    <xf numFmtId="166" fontId="2" fillId="0" borderId="0" xfId="8" quotePrefix="1" applyNumberFormat="1" applyFont="1" applyFill="1" applyAlignment="1">
      <alignment horizontal="right" vertical="center"/>
    </xf>
    <xf numFmtId="0" fontId="2" fillId="0" borderId="1" xfId="0" quotePrefix="1" applyFont="1" applyFill="1" applyBorder="1" applyAlignment="1">
      <alignment horizontal="right" vertical="center"/>
    </xf>
    <xf numFmtId="168" fontId="3" fillId="0" borderId="0" xfId="0" applyNumberFormat="1" applyFont="1" applyFill="1" applyAlignment="1">
      <alignment vertical="center"/>
    </xf>
    <xf numFmtId="166" fontId="3" fillId="0" borderId="1" xfId="8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Alignment="1">
      <alignment horizontal="right" vertical="center"/>
    </xf>
    <xf numFmtId="168" fontId="3" fillId="0" borderId="0" xfId="8" applyNumberFormat="1" applyFont="1" applyFill="1" applyAlignment="1">
      <alignment vertical="center"/>
    </xf>
    <xf numFmtId="166" fontId="3" fillId="0" borderId="1" xfId="8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6" fontId="2" fillId="0" borderId="0" xfId="8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6" fontId="11" fillId="0" borderId="1" xfId="8" applyNumberFormat="1" applyFont="1" applyFill="1" applyBorder="1" applyAlignment="1">
      <alignment horizontal="center" vertical="center"/>
    </xf>
    <xf numFmtId="166" fontId="11" fillId="0" borderId="0" xfId="3" applyNumberFormat="1" applyFont="1" applyFill="1" applyAlignment="1">
      <alignment horizontal="center" vertical="center"/>
    </xf>
    <xf numFmtId="166" fontId="11" fillId="0" borderId="0" xfId="8" applyNumberFormat="1" applyFont="1" applyFill="1" applyAlignment="1">
      <alignment horizontal="center" vertical="center"/>
    </xf>
    <xf numFmtId="166" fontId="2" fillId="0" borderId="0" xfId="3" applyNumberFormat="1" applyFont="1" applyFill="1" applyAlignment="1">
      <alignment horizontal="center" vertical="center"/>
    </xf>
    <xf numFmtId="166" fontId="2" fillId="0" borderId="0" xfId="8" applyNumberFormat="1" applyFont="1" applyAlignment="1">
      <alignment horizontal="center" vertical="center"/>
    </xf>
    <xf numFmtId="166" fontId="2" fillId="0" borderId="1" xfId="8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8" fillId="0" borderId="1" xfId="8" applyNumberFormat="1" applyFont="1" applyBorder="1" applyAlignment="1">
      <alignment horizontal="center" vertical="center"/>
    </xf>
  </cellXfs>
  <cellStyles count="10">
    <cellStyle name="Comma" xfId="1" builtinId="3"/>
    <cellStyle name="Comma 2" xfId="2" xr:uid="{00000000-0005-0000-0000-000001000000}"/>
    <cellStyle name="Comma 3" xfId="3" xr:uid="{00000000-0005-0000-0000-000002000000}"/>
    <cellStyle name="Comma 3 2" xfId="4" xr:uid="{00000000-0005-0000-0000-000003000000}"/>
    <cellStyle name="Comma 3 2 2" xfId="5" xr:uid="{00000000-0005-0000-0000-000004000000}"/>
    <cellStyle name="Comma 3 3" xfId="6" xr:uid="{00000000-0005-0000-0000-000005000000}"/>
    <cellStyle name="Normal" xfId="0" builtinId="0"/>
    <cellStyle name="Normal 188 5" xfId="7" xr:uid="{00000000-0005-0000-0000-000007000000}"/>
    <cellStyle name="Normal 3" xfId="8" xr:uid="{00000000-0005-0000-0000-000008000000}"/>
    <cellStyle name="pwstyle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chara%20iamsomboon/AppData/Local/Aura/6.0/Files/5/AF/5e67473a-9755-4313-b9c1-31602c1fd5b2000000000000000002235155/Review%20WP_SS'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aratit%20chantrakul/Local%20Settings/Application%20Data/Aura/2.0/Files/0ab/AF/eaef7504-f6fc-4cb4-99cf-a86d7cbd583c000000000000000001087084/eaef7504f6fc4cb499cfa86d7cbd583c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CSIX001\Application%20Data\Microsoft\Excel\Substantive%20Analytics%20Template%20-%20Mock%20Up%20v3%20w%20AS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ARON~1/AppData/Local/Temp/notesF3B52A/SL%20-%20Determine%20audit%20strategy%20and%20plan%20-%20110620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aiwit%20srismithicho/AppData/Local/Aura/6.0/Files/44/AF/46613fa4-3b18-e711-830d-340286b0b3d6000000000000000002027219/46613fa4-3b18-e711-830d-340286b0b3d6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nakkasuda%20singwongs\Local%20Settings\Application%20Data\Aura\2.0\Files\3\AF\9a7911d6-1df6-48e1-b4ed-4a4642bcf6cf172110077202012144205008\9a7911d61df648e1b4ed4a4642bcf6cf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chara%20iamsomboon/AppData/Local/Aura/5.0/Files/2/AF/47c1ceb5-d037-e411-ba1e-28d24468adb3000000000000000000090127/32b7e67f-15e8-444f-a2fe-7c57e251f767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uppanat%20aunpitipong\Local%20Settings\Application%20Data\Aura\3.0SEA_PRO1\Files\7\AF\5c049c67-0da7-4fc0-b4ea-7443d4b38ed4000000000000000122068140\c765c1eee90f4745accdb9acef16e47b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ity"/>
      <sheetName val="BS&amp;PL"/>
      <sheetName val="Client Adj.-58"/>
      <sheetName val="Local Auditor Adj.-58"/>
      <sheetName val="TB_SS 2015"/>
      <sheetName val="Summary TB FY'15"/>
      <sheetName val="Adjustment "/>
      <sheetName val="Deffered tax"/>
      <sheetName val="Cash&amp;Bank"/>
      <sheetName val="Bank Confirmation"/>
      <sheetName val="Test_รับแทนจ่ายแทน"/>
      <sheetName val="AR"/>
      <sheetName val="Test AR"/>
      <sheetName val="Review long outstanding"/>
      <sheetName val="Inven"/>
      <sheetName val="Agree final stock"/>
      <sheetName val="Agree cost allocation"/>
      <sheetName val="Other current"/>
      <sheetName val="Test_Undue input vat"/>
      <sheetName val="Test_ลูกหนี้กรมสรรพากร"/>
      <sheetName val="Results- VAT reconcile"/>
      <sheetName val="Test_เงินมัดจำจ่าย"/>
      <sheetName val="Test_เงินค้ำประกันจ่ายอื่น"/>
      <sheetName val="Fixed Assets"/>
      <sheetName val="Test Fixed Asset PwC"/>
      <sheetName val="Recal depreciation"/>
      <sheetName val="AP"/>
      <sheetName val="Testเจ้าหนี้ทั่วไป"/>
      <sheetName val="เจ้าหนี้การค้าทั่วไป"/>
      <sheetName val="เจ้าหนี้เกษตรกร"/>
      <sheetName val="Testเจ้าหนี้เกษตร"/>
      <sheetName val="Current Lia"/>
      <sheetName val="เจ้าหนี้เช่าซื้อ"/>
      <sheetName val="ดอกเบี้ยรอตัดบัญชี (31ธ.ค58)"/>
      <sheetName val="Test_ดอกเบี้ยค้างจ่าย"/>
      <sheetName val="ดอกเบี้ยค้างจ่าย KTB"/>
      <sheetName val="AU 12-58 (2)"/>
      <sheetName val="BAY-สค. 12-58 (2)"/>
      <sheetName val="ดอกเบี้ยค้างจ่าย TMB"/>
      <sheetName val="ดอกเบี้ยKTB"/>
      <sheetName val="ภาษีนิติณที่จ่าย"/>
      <sheetName val="ค่าใช้จ่ายค้างจ่ายอื่น ๆ "/>
      <sheetName val="Testค่าใช้จ่ายค้างจ่าย"/>
      <sheetName val="Testค้ำประกัน"/>
      <sheetName val="Long loan"/>
      <sheetName val="Equity"/>
      <sheetName val="Recal Tax'58 "/>
      <sheetName val="Tax cal58per client "/>
      <sheetName val="รายจ่ายให้คนพิการ"/>
      <sheetName val="Start"/>
      <sheetName val="FR"/>
      <sheetName val="BS"/>
      <sheetName val="DealerData"/>
      <sheetName val="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E-03E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Chart1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MD"/>
      <sheetName val="ND"/>
      <sheetName val="CONG"/>
      <sheetName val="DGCT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Tong hop"/>
      <sheetName val="CT cong"/>
      <sheetName val="dg cong"/>
      <sheetName val="Chart2"/>
      <sheetName val="1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16(300)"/>
      <sheetName val="116(200)"/>
      <sheetName val="116(150)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TH"/>
      <sheetName val="be tong"/>
      <sheetName val="Thep"/>
      <sheetName val="Tong hop thep"/>
      <sheetName val="Thuyet minh"/>
      <sheetName val="CQ-HQ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C45A-BH"/>
      <sheetName val="C46A-BH"/>
      <sheetName val="C47A-BH"/>
      <sheetName val="C48A-BH"/>
      <sheetName val="S-53-1"/>
      <sheetName val="Phu luc"/>
      <sheetName val="Gia trÞ"/>
      <sheetName val="dutoan1"/>
      <sheetName val="Anhtoan"/>
      <sheetName val="dutoan2"/>
      <sheetName val="vat tu"/>
      <sheetName val="KH12"/>
      <sheetName val="CN12"/>
      <sheetName val="HD12"/>
      <sheetName val="KH1"/>
      <sheetName val="Sheet17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Sheet13"/>
      <sheetName val="Sheet14"/>
      <sheetName val="Sheet15"/>
      <sheetName val="Sheet16"/>
      <sheetName val="Congty"/>
      <sheetName val="VPPN"/>
      <sheetName val="XN74"/>
      <sheetName val="XN54"/>
      <sheetName val="XN33"/>
      <sheetName val="NK96"/>
      <sheetName val="XL4Test5"/>
      <sheetName val="THCT"/>
      <sheetName val="cap cho cac DT"/>
      <sheetName val="Ung - hoan"/>
      <sheetName val="CP may"/>
      <sheetName val="SS"/>
      <sheetName val="NVL"/>
      <sheetName val="Thep "/>
      <sheetName val="Chi tiet Khoi luong"/>
      <sheetName val="TH khoi luong"/>
      <sheetName val="Chiet tinh vat lieu "/>
      <sheetName val="TH KL VL"/>
      <sheetName val="CT xa"/>
      <sheetName val="TLGC"/>
      <sheetName val="BL"/>
      <sheetName val="tscd"/>
      <sheetName val="KM"/>
      <sheetName val="KHOANMUC"/>
      <sheetName val="CPQL"/>
      <sheetName val="SANLUONG"/>
      <sheetName val="SSCP-SL"/>
      <sheetName val="CPSX"/>
      <sheetName val="KQKD"/>
      <sheetName val="CDSL (2)"/>
      <sheetName val="00000001"/>
      <sheetName val="00000002"/>
      <sheetName val="00000003"/>
      <sheetName val="00000004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Km0-Km1"/>
      <sheetName val="Km1-Km2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KL t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Phu luc HD"/>
      <sheetName val="Gia du thau"/>
      <sheetName val="PTDG"/>
      <sheetName val="Ca xe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8"/>
      <sheetName val="Sheet19"/>
      <sheetName val="Sheet20"/>
      <sheetName val="DT"/>
      <sheetName val="THND"/>
      <sheetName val="THMD"/>
      <sheetName val="Phtro1"/>
      <sheetName val="DTKS1"/>
      <sheetName val="CT1m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Dec31"/>
      <sheetName val="Jan2"/>
      <sheetName val="Jan3"/>
      <sheetName val="Jan4"/>
      <sheetName val="Jan6"/>
      <sheetName val="Jan7"/>
      <sheetName val="Jan8"/>
      <sheetName val="Jan9"/>
      <sheetName val="Jan10"/>
      <sheetName val="Jan11"/>
      <sheetName val="Jan13"/>
      <sheetName val="Jan14"/>
      <sheetName val="Jan15"/>
      <sheetName val="Jan16"/>
      <sheetName val="Jan17"/>
      <sheetName val="Jan18"/>
      <sheetName val="Jan20"/>
      <sheetName val="Jan21"/>
      <sheetName val="Jan22"/>
      <sheetName val="Jan23"/>
      <sheetName val="Jan24"/>
      <sheetName val="Jan25"/>
      <sheetName val="Jan27"/>
      <sheetName val="Jan28"/>
      <sheetName val="9"/>
      <sheetName val="1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gvl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 o totrungT10-12"/>
      <sheetName val=" o toMinhT10-12 "/>
      <sheetName val=" o toMinhT2"/>
      <sheetName val=" o toTrieuT10-12  "/>
      <sheetName val="Luong 8 SP"/>
      <sheetName val="Luong 9 SP "/>
      <sheetName val="Luong 10 SP "/>
      <sheetName val="Luong 11 SP "/>
      <sheetName val="Luong 12 SP"/>
      <sheetName val="Luong 1 SP1"/>
      <sheetName val="Luong 2 SP2"/>
      <sheetName val="Luong 3 SP3"/>
      <sheetName val="Luong 4 SP4"/>
      <sheetName val="Luong 4 SP5"/>
      <sheetName val="BTTTLT8"/>
      <sheetName val="BTTTLT9"/>
      <sheetName val="BTTTLT10"/>
      <sheetName val="BTTTLT11"/>
      <sheetName val="BTTTLT12"/>
      <sheetName val="BTTTLT1"/>
      <sheetName val="BTTTLT2"/>
      <sheetName val="BTTTLT3"/>
      <sheetName val="BTTTLT4"/>
      <sheetName val="BTTTLT5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sent to"/>
      <sheetName val="phan tich DG"/>
      <sheetName val="gia vat lieu"/>
      <sheetName val="gia xe may"/>
      <sheetName val="gia nhan cong"/>
      <sheetName val="CHIT"/>
      <sheetName val="THXH"/>
      <sheetName val="BHXH"/>
      <sheetName val="Caodo"/>
      <sheetName val="Dat"/>
      <sheetName val="KL-CTTK"/>
      <sheetName val="BTH"/>
      <sheetName val="C.TIEU"/>
      <sheetName val="CPNLTT"/>
      <sheetName val="T.Luong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Q1-02"/>
      <sheetName val="Q2-02"/>
      <sheetName val="Q3-02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Co quan TCT"/>
      <sheetName val="BOT"/>
      <sheetName val="BOT (PA chon)"/>
      <sheetName val="Yaly &amp; Ri Ninh"/>
      <sheetName val="Thuy dien Na Loi"/>
      <sheetName val="bang so sanh tong hop"/>
      <sheetName val="cong Q2"/>
      <sheetName val="_x0000_"/>
      <sheetName val="T.U luong Q1"/>
      <sheetName val="list"/>
      <sheetName val="NRC"/>
      <sheetName val="DG SOC"/>
      <sheetName val="DG HQ"/>
      <sheetName val="ENFALUX"/>
      <sheetName val="NHXP"/>
      <sheetName val="KGIAT"/>
      <sheetName val="KDR"/>
      <sheetName val="JAVEL"/>
      <sheetName val="vita"/>
      <sheetName val="TPXM"/>
      <sheetName val="XM"/>
      <sheetName val="Bot Giat C"/>
      <sheetName val="Bot Giat P "/>
      <sheetName val="TP"/>
      <sheetName val="BRTAICHE"/>
      <sheetName val="THBKEO"/>
      <sheetName val="PBBKEO"/>
      <sheetName val="THAY THUNG H"/>
      <sheetName val="BBKK"/>
      <sheetName val="thi nghiem"/>
      <sheetName val="CBQT"/>
      <sheetName val="Outlets"/>
      <sheetName val="PGs"/>
      <sheetName val="TK111"/>
      <sheetName val="TK112"/>
      <sheetName val="TK131"/>
      <sheetName val="TK1331"/>
      <sheetName val="TK136"/>
      <sheetName val="TK138"/>
      <sheetName val="TK141"/>
      <sheetName val="TK152"/>
      <sheetName val="TK153"/>
      <sheetName val="TK154"/>
      <sheetName val="TK211"/>
      <sheetName val="TK214"/>
      <sheetName val="TK311"/>
      <sheetName val="TK331"/>
      <sheetName val="TK3331"/>
      <sheetName val="TK3334"/>
      <sheetName val="TK334"/>
      <sheetName val="TK335"/>
      <sheetName val="TK336"/>
      <sheetName val="Tien ung"/>
      <sheetName val="phi luong3"/>
      <sheetName val="TH du toan "/>
      <sheetName val="Du toan "/>
      <sheetName val="C.Tinh"/>
      <sheetName val="TK_cap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ong Thu"/>
      <sheetName val="Tong Chi"/>
      <sheetName val="Truong hoc"/>
      <sheetName val="Cty CP"/>
      <sheetName val="G.thau 3B"/>
      <sheetName val="T.Hop Thu-chi"/>
      <sheetName val="Quyet toan"/>
      <sheetName val="Thu hoi"/>
      <sheetName val="Lai vay"/>
      <sheetName val="Tien vay"/>
      <sheetName val="Cong no"/>
      <sheetName val="Cop pha"/>
      <sheetName val="20000000"/>
      <sheetName val="HTSD6LD"/>
      <sheetName val="HTSDDNN"/>
      <sheetName val="HTSDKT"/>
      <sheetName val="BD"/>
      <sheetName val="HTNT"/>
      <sheetName val="CHART"/>
      <sheetName val="HTDT"/>
      <sheetName val="HTSDD"/>
      <sheetName val="TO - SP"/>
      <sheetName val="2007"/>
      <sheetName val="Purchase Order"/>
      <sheetName val="Customize Your Purchase Order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N1111"/>
      <sheetName val="C1111"/>
      <sheetName val="1121"/>
      <sheetName val="daura"/>
      <sheetName val="dauvao"/>
      <sheetName val="T.U luong Q2"/>
      <sheetName val="T.U luong Q3"/>
      <sheetName val="SADSAQ"/>
      <sheetName val="binh do"/>
      <sheetName val="cot lieu"/>
      <sheetName val="van khuon"/>
      <sheetName val="CT BT"/>
      <sheetName val="lay mau"/>
      <sheetName val="mat ngoai goi"/>
      <sheetName val="coc tram-bt"/>
      <sheetName val="XE DAU"/>
      <sheetName val="XE XANG"/>
      <sheetName val="Xep hang 201"/>
      <sheetName val="toan Cty"/>
      <sheetName val="Cong ty"/>
      <sheetName val="XN 2"/>
      <sheetName val="XN ong CHi"/>
      <sheetName val="N XDCT&amp; XKLD"/>
      <sheetName val="CN HCM"/>
      <sheetName val="HITECO"/>
      <sheetName val="TT XKLD(Nhan)"/>
      <sheetName val="Ong Hong"/>
      <sheetName val="CN hung yen"/>
      <sheetName val="Dong nai"/>
      <sheetName val="LUU1704"/>
      <sheetName val="PXuat"/>
      <sheetName val="THVT.T5"/>
      <sheetName val="XL1.t5"/>
      <sheetName val="XL2.T5"/>
      <sheetName val="XL3.T5"/>
      <sheetName val="XL5.T5"/>
      <sheetName val="THCCDCXN"/>
      <sheetName val="CC.XL1"/>
      <sheetName val="XL2"/>
      <sheetName val="XL3"/>
      <sheetName val="XL5"/>
      <sheetName val="Cpa"/>
      <sheetName val="khXN"/>
      <sheetName val="KKTS.04"/>
      <sheetName val="nha kct"/>
      <sheetName val="BKVT"/>
      <sheetName val="THDT"/>
    </sheetNames>
    <definedNames>
      <definedName name="DataFilter"/>
      <definedName name="DataSort"/>
      <definedName name="GoBack" sheetId="1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 refreshError="1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 refreshError="1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allSamp"/>
      <sheetName val="Check_Spell"/>
      <sheetName val="Procedures"/>
      <sheetName val="Targeted Testing-1"/>
      <sheetName val="Non-Statistical Sampling-1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  <sheetName val="Addition"/>
      <sheetName val="Data"/>
      <sheetName val="TOC"/>
      <sheetName val="TO - SP"/>
      <sheetName val="eaef7504f6fc4cb499cfa86d7cbd583"/>
      <sheetName val="Sheet1"/>
      <sheetName val="Month"/>
      <sheetName val="CST1198"/>
      <sheetName val="g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AR5" t="b">
            <v>0</v>
          </cell>
        </row>
        <row r="6">
          <cell r="AR6" t="b">
            <v>0</v>
          </cell>
        </row>
        <row r="13">
          <cell r="AJ13">
            <v>0</v>
          </cell>
        </row>
        <row r="15">
          <cell r="AK15"/>
        </row>
        <row r="20">
          <cell r="Y20"/>
        </row>
      </sheetData>
      <sheetData sheetId="8"/>
      <sheetData sheetId="9">
        <row r="5">
          <cell r="C5">
            <v>0</v>
          </cell>
          <cell r="E5">
            <v>0</v>
          </cell>
          <cell r="G5">
            <v>0</v>
          </cell>
          <cell r="I5">
            <v>0</v>
          </cell>
          <cell r="K5">
            <v>0</v>
          </cell>
        </row>
        <row r="6">
          <cell r="C6">
            <v>0</v>
          </cell>
          <cell r="E6" t="str">
            <v>Yes</v>
          </cell>
          <cell r="G6" t="str">
            <v>Haphazard</v>
          </cell>
          <cell r="I6" t="str">
            <v>&gt;= 200</v>
          </cell>
          <cell r="K6">
            <v>0</v>
          </cell>
        </row>
        <row r="7">
          <cell r="C7">
            <v>1</v>
          </cell>
          <cell r="E7" t="str">
            <v>No</v>
          </cell>
          <cell r="G7" t="str">
            <v>Random</v>
          </cell>
          <cell r="I7" t="str">
            <v>100 - 199</v>
          </cell>
          <cell r="K7">
            <v>1</v>
          </cell>
        </row>
        <row r="8">
          <cell r="C8">
            <v>2</v>
          </cell>
          <cell r="E8" t="str">
            <v>N/A</v>
          </cell>
          <cell r="I8" t="str">
            <v>50 - 99</v>
          </cell>
          <cell r="K8">
            <v>2</v>
          </cell>
        </row>
        <row r="9">
          <cell r="I9" t="str">
            <v>20 - 49</v>
          </cell>
          <cell r="K9">
            <v>3</v>
          </cell>
        </row>
        <row r="10">
          <cell r="I10" t="str">
            <v>&lt; 20</v>
          </cell>
          <cell r="K10">
            <v>4</v>
          </cell>
        </row>
        <row r="11">
          <cell r="K11">
            <v>5</v>
          </cell>
        </row>
        <row r="12">
          <cell r="K12">
            <v>6</v>
          </cell>
        </row>
        <row r="13">
          <cell r="K13">
            <v>7</v>
          </cell>
        </row>
        <row r="14">
          <cell r="K14">
            <v>8</v>
          </cell>
        </row>
        <row r="15">
          <cell r="K15">
            <v>9</v>
          </cell>
        </row>
        <row r="16">
          <cell r="K16">
            <v>10</v>
          </cell>
        </row>
        <row r="17">
          <cell r="K17">
            <v>11</v>
          </cell>
        </row>
        <row r="18">
          <cell r="K18">
            <v>12</v>
          </cell>
        </row>
        <row r="19">
          <cell r="K19">
            <v>13</v>
          </cell>
        </row>
        <row r="20">
          <cell r="K20">
            <v>14</v>
          </cell>
        </row>
        <row r="21">
          <cell r="K21">
            <v>15</v>
          </cell>
        </row>
        <row r="22">
          <cell r="K22">
            <v>16</v>
          </cell>
        </row>
        <row r="23">
          <cell r="K23">
            <v>17</v>
          </cell>
        </row>
        <row r="24">
          <cell r="K24">
            <v>18</v>
          </cell>
        </row>
        <row r="25">
          <cell r="K25">
            <v>19</v>
          </cell>
        </row>
        <row r="26">
          <cell r="K26">
            <v>20</v>
          </cell>
        </row>
        <row r="27">
          <cell r="K27" t="str">
            <v>&gt;20</v>
          </cell>
        </row>
      </sheetData>
      <sheetData sheetId="10"/>
      <sheetData sheetId="11"/>
      <sheetData sheetId="12"/>
      <sheetData sheetId="13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4">
        <row r="3">
          <cell r="C3" t="str">
            <v>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329 Guidance"/>
      <sheetName val="Overview"/>
      <sheetName val="Drop Down"/>
      <sheetName val="Template Calculation Sheet"/>
      <sheetName val="Guide Card"/>
      <sheetName val="Using this Template"/>
      <sheetName val="Analytics Summary"/>
      <sheetName val="Delete Analytic"/>
      <sheetName val="TB-สูตร"/>
      <sheetName val="ค่าแรง"/>
      <sheetName val="รายชื่อ"/>
      <sheetName val="Asia Pacific YTD"/>
    </sheetNames>
    <sheetDataSet>
      <sheetData sheetId="0"/>
      <sheetData sheetId="1"/>
      <sheetData sheetId="2">
        <row r="2">
          <cell r="A2" t="str">
            <v>Type of analytic…</v>
          </cell>
          <cell r="B2" t="str">
            <v>Level of evidence…</v>
          </cell>
        </row>
        <row r="3">
          <cell r="A3" t="str">
            <v>Trend analysis</v>
          </cell>
          <cell r="B3" t="str">
            <v>High evidence</v>
          </cell>
        </row>
        <row r="4">
          <cell r="A4" t="str">
            <v>Ratio analysis</v>
          </cell>
          <cell r="B4" t="str">
            <v>Moderate evidence</v>
          </cell>
        </row>
        <row r="5">
          <cell r="A5" t="str">
            <v>Reasonableness test</v>
          </cell>
          <cell r="B5" t="str">
            <v>Low evidence</v>
          </cell>
        </row>
        <row r="6">
          <cell r="A6" t="str">
            <v>Regression analytics</v>
          </cell>
        </row>
        <row r="7">
          <cell r="A7" t="str">
            <v>Scanning analytics</v>
          </cell>
        </row>
      </sheetData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"/>
      <sheetName val="Planning meeting"/>
      <sheetName val="MAY"/>
      <sheetName val="TB-สูตร"/>
      <sheetName val="Summary "/>
      <sheetName val="Statement-BAHT"/>
      <sheetName val="Main"/>
      <sheetName val="Related"/>
      <sheetName val="MV-Master"/>
      <sheetName val="ค่าแรง"/>
      <sheetName val="asset 2009"/>
      <sheetName val="Assumption"/>
      <sheetName val="Mall&amp;CPD"/>
      <sheetName val="Equity"/>
      <sheetName val="Drop Down"/>
      <sheetName val="Data55X"/>
      <sheetName val="GFSS"/>
      <sheetName val="Non-Statistical Sampling Master"/>
      <sheetName val="Two Step Revenue Testing Master"/>
      <sheetName val="Global Data"/>
      <sheetName val="Sheet2"/>
      <sheetName val="Results Template “结果”模板"/>
      <sheetName val="10K4"/>
      <sheetName val="Sheet1"/>
      <sheetName val="Header"/>
      <sheetName val="Agree detail"/>
      <sheetName val="Movement schedule"/>
      <sheetName val="Detail&gt;&gt;"/>
      <sheetName val="Lead "/>
      <sheetName val="FA Register"/>
      <sheetName val="Additions"/>
      <sheetName val="Disposals"/>
      <sheetName val="short"/>
      <sheetName val="MA KHACH HANG"/>
      <sheetName val="MA NGUOI BAN"/>
      <sheetName val="database"/>
      <sheetName val="QtrList"/>
      <sheetName val="YearList"/>
      <sheetName val="Range name"/>
      <sheetName val="07-98(2)"/>
      <sheetName val="MfgproSep05"/>
      <sheetName val="FY96"/>
      <sheetName val="SL - Determine audit strategy a"/>
      <sheetName val="Cash"/>
      <sheetName val="BUILDING "/>
      <sheetName val="(PBC) GL Oct 2018"/>
      <sheetName val="CAS"/>
      <sheetName val="3MTH"/>
      <sheetName val="3MIT"/>
      <sheetName val="Permanent info"/>
      <sheetName val="Master"/>
      <sheetName val="Dropdown data"/>
      <sheetName val="Review BS"/>
      <sheetName val="Accrue"/>
      <sheetName val="Agree PPE"/>
      <sheetName val="Definitions"/>
      <sheetName val="G&amp;A"/>
      <sheetName val="Common Data"/>
      <sheetName val="FSL"/>
      <sheetName val="Library_Procedures2"/>
      <sheetName val="Planning_meeting2"/>
      <sheetName val="Library_Procedures1"/>
      <sheetName val="Planning_meeting1"/>
      <sheetName val="Library_Procedures"/>
      <sheetName val="Planning_meeting"/>
      <sheetName val="Library_Procedures3"/>
      <sheetName val="Planning_meeting3"/>
      <sheetName val="Library_Procedures4"/>
      <sheetName val="Planning_meeting4"/>
      <sheetName val="Library_Procedures5"/>
      <sheetName val="Planning_meeting5"/>
      <sheetName val="Library_Procedures6"/>
      <sheetName val="Planning_meeting6"/>
      <sheetName val="Summary_"/>
      <sheetName val="MPS"/>
      <sheetName val="OP Review-OctSRO"/>
      <sheetName val="MW"/>
      <sheetName val="I-Données_de_base"/>
      <sheetName val="Workdone"/>
      <sheetName val="Accept-Reject"/>
      <sheetName val="Contract Detail 2018"/>
      <sheetName val="Contract Detail 2019"/>
      <sheetName val="Cut-off"/>
      <sheetName val="Task plan Final18"/>
      <sheetName val="Task plan Final16 (ex)"/>
      <sheetName val="Sheet5"/>
      <sheetName val="Info"/>
      <sheetName val="working papers"/>
      <sheetName val="MPD SORT WIP"/>
      <sheetName val="FE_1770_P1"/>
      <sheetName val="May'15"/>
      <sheetName val="Sep'15"/>
      <sheetName val="Apr'15"/>
      <sheetName val="Indoor Disposer"/>
      <sheetName val="ocean voyage"/>
      <sheetName val="General Parameter"/>
      <sheetName val="Menu"/>
      <sheetName val="FSA"/>
      <sheetName val="MainComp"/>
      <sheetName val="Drawdown"/>
      <sheetName val="XREF"/>
      <sheetName val="M"/>
      <sheetName val="LS"/>
      <sheetName val="Loan Movement"/>
      <sheetName val="Hedge assessment"/>
      <sheetName val="Results Marked to Market"/>
      <sheetName val="Derivative TDI"/>
      <sheetName val="Bloomberg"/>
      <sheetName val="Movement schedule PBC"/>
      <sheetName val="PBC - Swap Loan"/>
      <sheetName val="OP-final"/>
      <sheetName val="tbsh07"/>
      <sheetName val="tbsh08"/>
      <sheetName val="tbsh09"/>
      <sheetName val="Sales by Client"/>
      <sheetName val="预提费用 930"/>
      <sheetName val="未交增值"/>
      <sheetName val="城建税"/>
      <sheetName val="个税"/>
      <sheetName val="教育费"/>
      <sheetName val="地方教育费附加"/>
      <sheetName val="tbdl07"/>
      <sheetName val="tbdl08"/>
      <sheetName val="tbdl09"/>
      <sheetName val="Sheet4"/>
      <sheetName val="科目余额表"/>
      <sheetName val="控制sheet"/>
      <sheetName val="AR"/>
      <sheetName val="FS"/>
      <sheetName val="SH"/>
      <sheetName val="Deferred tax 14year end"/>
      <sheetName val="FSM"/>
      <sheetName val="SP"/>
      <sheetName val="mmta99"/>
      <sheetName val="TB-HWM"/>
      <sheetName val="Weibull Continuous"/>
      <sheetName val="Price_list_title"/>
      <sheetName val="DATA_YE 98"/>
      <sheetName val="Bank"/>
      <sheetName val="Sheet3"/>
      <sheetName val="Breakdown"/>
      <sheetName val="#REF"/>
      <sheetName val="hdcnt 3"/>
      <sheetName val="Dic"/>
      <sheetName val="Head_Month_TC"/>
      <sheetName val="date"/>
      <sheetName val="Mp-team 1"/>
      <sheetName val="Asset pledge under Bank"/>
      <sheetName val="Movement schedule 2"/>
      <sheetName val="Queries for Payroll"/>
      <sheetName val="Q15"/>
      <sheetName val="SHELL DEPOSIT"/>
      <sheetName val="Guidance"/>
      <sheetName val="Daily Crew Recon"/>
      <sheetName val="Basic Salary"/>
      <sheetName val="EPF"/>
      <sheetName val="SOCSO"/>
      <sheetName val="Allowance"/>
      <sheetName val="Overtime"/>
      <sheetName val="EIS"/>
      <sheetName val="EIS-62100325"/>
      <sheetName val="Disclosure"/>
      <sheetName val="Summary"/>
      <sheetName val="Summary detail"/>
      <sheetName val="Working"/>
      <sheetName val="Summary detail (new)"/>
      <sheetName val="Monthly summary"/>
      <sheetName val="Monthly"/>
      <sheetName val="P 1"/>
      <sheetName val="P 2"/>
      <sheetName val="P 4"/>
      <sheetName val="P 5"/>
      <sheetName val="P 6"/>
      <sheetName val="P 23"/>
      <sheetName val="P 36"/>
      <sheetName val="P 38"/>
      <sheetName val="P 45"/>
      <sheetName val="P 48"/>
      <sheetName val="Monthly (new)"/>
      <sheetName val="P 23 new"/>
      <sheetName val="P 38 new"/>
      <sheetName val="P 45 new"/>
      <sheetName val="P 48 new"/>
      <sheetName val="P 33"/>
      <sheetName val="P 3"/>
      <sheetName val="P 7"/>
      <sheetName val="P 8"/>
      <sheetName val="P 9a"/>
      <sheetName val="P 9b"/>
      <sheetName val="P 10"/>
      <sheetName val="P 11"/>
      <sheetName val="P 12"/>
      <sheetName val="P 13"/>
      <sheetName val="P 14"/>
      <sheetName val="P 15"/>
      <sheetName val="P 16"/>
      <sheetName val="P 17"/>
      <sheetName val="P 18"/>
      <sheetName val="P 21"/>
      <sheetName val="P 24"/>
      <sheetName val="P 25"/>
      <sheetName val="P 26"/>
      <sheetName val="P 28"/>
      <sheetName val="P 29"/>
      <sheetName val="P 30"/>
      <sheetName val="P 31"/>
      <sheetName val="P 32"/>
      <sheetName val="P 35"/>
      <sheetName val="P 40"/>
      <sheetName val="P 41"/>
      <sheetName val="P 43"/>
      <sheetName val="P 44"/>
      <sheetName val="P 46"/>
      <sheetName val="P 19"/>
      <sheetName val="P 20"/>
      <sheetName val="P 22"/>
      <sheetName val="P 27"/>
      <sheetName val="P 34"/>
      <sheetName val="P 37"/>
      <sheetName val="P 39"/>
      <sheetName val="P 42"/>
      <sheetName val="P 47"/>
      <sheetName val="Cashier receipt"/>
      <sheetName val="Reference"/>
      <sheetName val="MU"/>
      <sheetName val="DATA"/>
      <sheetName val="OTR"/>
      <sheetName val="Building under-Dec-21"/>
      <sheetName val="para"/>
      <sheetName val="Contents (YE)"/>
      <sheetName val="F-1 F-2"/>
      <sheetName val="ADJ. Q1'2021"/>
      <sheetName val="Revenue CA"/>
      <sheetName val="Input"/>
      <sheetName val="Library Procedures "/>
      <sheetName val="Lead schedule"/>
      <sheetName val="Test Cash on hand"/>
      <sheetName val="Bank reconcile"/>
      <sheetName val="Bank Confirmation"/>
      <sheetName val="Test translation"/>
      <sheetName val="Financial condition"/>
      <sheetName val="GL 33311"/>
      <sheetName val="Non-deductible expense"/>
      <sheetName val="Non-deductible"/>
      <sheetName val="TB0411"/>
      <sheetName val="第1页"/>
      <sheetName val="Repayment Summary"/>
    </sheetNames>
    <sheetDataSet>
      <sheetData sheetId="0">
        <row r="113">
          <cell r="L113" t="b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/>
      <sheetData sheetId="235"/>
      <sheetData sheetId="236"/>
      <sheetData sheetId="237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"/>
      <sheetName val="Leases"/>
      <sheetName val="Test finance lease"/>
      <sheetName val="Calculation Audi Q5 VAT"/>
      <sheetName val="Classify by client"/>
      <sheetName val="Calculation Audi Q5"/>
      <sheetName val="Scoping"/>
    </sheetNames>
    <sheetDataSet>
      <sheetData sheetId="0">
        <row r="14">
          <cell r="K14" t="b">
            <v>1</v>
          </cell>
        </row>
        <row r="15">
          <cell r="K15" t="b">
            <v>0</v>
          </cell>
        </row>
        <row r="16">
          <cell r="K16" t="b">
            <v>0</v>
          </cell>
        </row>
        <row r="17">
          <cell r="K17" t="b">
            <v>0</v>
          </cell>
        </row>
        <row r="18">
          <cell r="K18" t="b">
            <v>0</v>
          </cell>
        </row>
        <row r="22">
          <cell r="K22" t="b">
            <v>0</v>
          </cell>
        </row>
        <row r="31">
          <cell r="K31" t="b">
            <v>0</v>
          </cell>
        </row>
        <row r="32">
          <cell r="K32" t="b">
            <v>0</v>
          </cell>
        </row>
        <row r="33">
          <cell r="K33" t="b">
            <v>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Workdone"/>
      <sheetName val="Intercompany Confirmation Log"/>
      <sheetName val="Menu Master"/>
      <sheetName val="Targeted Testing Master"/>
      <sheetName val="Non-Statistical Sampling Master"/>
      <sheetName val="Accept Reject Master"/>
      <sheetName val="AR Confirmation Log Master"/>
      <sheetName val="Fixed Asset Additions Master"/>
      <sheetName val="Fixed Asset Disposals Master"/>
      <sheetName val="Unrecord Liab - Pd Inv Master"/>
      <sheetName val="Unrecord Liab - Unpd Inv Master"/>
      <sheetName val="Testing Detail Master"/>
      <sheetName val="First Sample Results Master"/>
      <sheetName val="Global Data"/>
      <sheetName val="Agree Detail"/>
      <sheetName val="AM.DUE FROM TKC"/>
      <sheetName val="AR-RELATED TKS"/>
      <sheetName val="AR-RELATED TKS -ADJ.EX RATE"/>
      <sheetName val="AMT DUE TO TKC"/>
      <sheetName val="AP-RELATED TKS"/>
      <sheetName val="Test Translation"/>
      <sheetName val="BOT Dec 10"/>
      <sheetName val="NTFS"/>
      <sheetName val="ke5z-cost ที่ยกเว้น"/>
      <sheetName val="Library procedures"/>
      <sheetName val="TB-2001-Apr'01"/>
      <sheetName val="P&amp;L"/>
      <sheetName val="Nominal Accounts"/>
    </sheetNames>
    <sheetDataSet>
      <sheetData sheetId="0"/>
      <sheetData sheetId="1">
        <row r="32">
          <cell r="C32">
            <v>3205634.42</v>
          </cell>
        </row>
      </sheetData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 "/>
      <sheetName val="Agree detailed listing"/>
      <sheetName val="Summary Testing"/>
      <sheetName val="Targeted Testing-27519"/>
      <sheetName val="Non-Statistical Sampling-27519"/>
      <sheetName val="Results- 27519"/>
      <sheetName val="27519-01"/>
      <sheetName val="27519-02"/>
      <sheetName val="27519-10"/>
      <sheetName val="27519-20"/>
      <sheetName val="Accept Reject-28110"/>
      <sheetName val="Results- 28110"/>
      <sheetName val="Serverance pay"/>
      <sheetName val="Accept Reject-28120"/>
      <sheetName val="Results- 28120"/>
      <sheetName val="Vacation leave report"/>
      <sheetName val="Results- 28111-12"/>
      <sheetName val="Results- VAT reconcile"/>
      <sheetName val="GL 1691101"/>
      <sheetName val="Results- 27511"/>
      <sheetName val="Detailed Listing&gt;&gt;"/>
      <sheetName val="28110"/>
      <sheetName val="GL 28111-12"/>
      <sheetName val="28112"/>
      <sheetName val="28111"/>
      <sheetName val="2751302"/>
      <sheetName val="28120"/>
      <sheetName val="27511"/>
      <sheetName val="27512"/>
      <sheetName val="TB 31.12.2014"/>
      <sheetName val="ToD Templat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ke5z-cost ที่ยกเว้น"/>
      <sheetName val="Library Proced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45">
          <cell r="T45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Menu Master"/>
      <sheetName val="Targeted Testing Master"/>
      <sheetName val="Non-Statistical Sampling Master"/>
      <sheetName val="Suppl Non-Stat Sample Master"/>
      <sheetName val="Accept Reject Master"/>
      <sheetName val="AR Confirmation Log Master"/>
      <sheetName val="Fixed Asset Additions Master"/>
      <sheetName val="Fixed Asset Disposals Master"/>
      <sheetName val="Unrecord Liab - Pd Inv Master"/>
      <sheetName val="Unrecord Liab - Unpd Inv Master"/>
      <sheetName val="Testing Detail Master"/>
      <sheetName val="First Sample Results Master"/>
      <sheetName val="Global Data"/>
      <sheetName val="Procedures"/>
      <sheetName val="Agree Details"/>
      <sheetName val="Workdone"/>
      <sheetName val="Intercompany Confirmation Log"/>
      <sheetName val="Test Translation"/>
      <sheetName val="FS view Export"/>
      <sheetName val="Dividend2011"/>
      <sheetName val="&gt;&gt;&gt;"/>
      <sheetName val="Lead"/>
      <sheetName val="GAINLOSS"/>
      <sheetName val="AR-RELATED TKS"/>
      <sheetName val="AR-RELATED TKS-ADJ.RATE"/>
      <sheetName val="AR-RELATED TKSJ"/>
      <sheetName val="AP-RELATED TKS"/>
      <sheetName val="TKS.GROUP.11"/>
      <sheetName val="TKS.JAPAN.11"/>
      <sheetName val="TOTAL-TKS"/>
      <sheetName val="JAN-DEC.11"/>
      <sheetName val="dtct cong"/>
      <sheetName val="tra-vat-lie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6"/>
  <sheetViews>
    <sheetView topLeftCell="A71" zoomScale="115" zoomScaleNormal="115" zoomScaleSheetLayoutView="85" workbookViewId="0">
      <selection activeCell="B80" sqref="B80"/>
    </sheetView>
  </sheetViews>
  <sheetFormatPr defaultColWidth="0.7109375" defaultRowHeight="16.5" customHeight="1" x14ac:dyDescent="0.25"/>
  <cols>
    <col min="1" max="1" width="1.7109375" style="11" customWidth="1"/>
    <col min="2" max="2" width="30.7109375" style="11" customWidth="1"/>
    <col min="3" max="3" width="5.7109375" style="18" customWidth="1"/>
    <col min="4" max="4" width="0.7109375" style="11" customWidth="1"/>
    <col min="5" max="5" width="12.28515625" style="9" customWidth="1"/>
    <col min="6" max="6" width="0.7109375" style="10" customWidth="1"/>
    <col min="7" max="7" width="12.28515625" style="9" customWidth="1"/>
    <col min="8" max="8" width="0.7109375" style="10" customWidth="1"/>
    <col min="9" max="9" width="12.28515625" style="10" customWidth="1"/>
    <col min="10" max="10" width="0.7109375" style="10" customWidth="1"/>
    <col min="11" max="11" width="12.28515625" style="10" customWidth="1"/>
    <col min="12" max="16384" width="0.7109375" style="11"/>
  </cols>
  <sheetData>
    <row r="1" spans="1:11" ht="16.5" customHeight="1" x14ac:dyDescent="0.25">
      <c r="A1" s="8" t="s">
        <v>84</v>
      </c>
      <c r="B1" s="8"/>
      <c r="C1" s="8"/>
      <c r="D1" s="8"/>
    </row>
    <row r="2" spans="1:11" ht="16.5" customHeight="1" x14ac:dyDescent="0.25">
      <c r="A2" s="8" t="s">
        <v>0</v>
      </c>
      <c r="B2" s="8"/>
      <c r="C2" s="8"/>
      <c r="D2" s="8"/>
    </row>
    <row r="3" spans="1:11" ht="16.5" customHeight="1" x14ac:dyDescent="0.25">
      <c r="A3" s="12" t="s">
        <v>203</v>
      </c>
      <c r="B3" s="12"/>
      <c r="C3" s="12"/>
      <c r="D3" s="12"/>
      <c r="E3" s="13"/>
      <c r="F3" s="14"/>
      <c r="G3" s="13"/>
      <c r="H3" s="14"/>
      <c r="I3" s="14"/>
      <c r="J3" s="14"/>
      <c r="K3" s="14"/>
    </row>
    <row r="4" spans="1:11" ht="16.5" customHeight="1" x14ac:dyDescent="0.25">
      <c r="A4" s="15"/>
      <c r="B4" s="15"/>
      <c r="C4" s="15"/>
      <c r="D4" s="15"/>
      <c r="E4" s="16"/>
      <c r="F4" s="17"/>
      <c r="G4" s="16"/>
      <c r="H4" s="17"/>
      <c r="I4" s="17"/>
      <c r="J4" s="17"/>
      <c r="K4" s="17"/>
    </row>
    <row r="6" spans="1:11" ht="16.5" customHeight="1" x14ac:dyDescent="0.25">
      <c r="E6" s="258" t="s">
        <v>1</v>
      </c>
      <c r="F6" s="258"/>
      <c r="G6" s="258"/>
      <c r="H6" s="19"/>
      <c r="I6" s="259" t="s">
        <v>2</v>
      </c>
      <c r="J6" s="259"/>
      <c r="K6" s="259"/>
    </row>
    <row r="7" spans="1:11" ht="16.5" customHeight="1" x14ac:dyDescent="0.25">
      <c r="C7" s="20"/>
      <c r="E7" s="257" t="s">
        <v>66</v>
      </c>
      <c r="F7" s="257"/>
      <c r="G7" s="257"/>
      <c r="H7" s="21"/>
      <c r="I7" s="257" t="s">
        <v>66</v>
      </c>
      <c r="J7" s="257"/>
      <c r="K7" s="257"/>
    </row>
    <row r="8" spans="1:11" ht="16.5" customHeight="1" x14ac:dyDescent="0.25">
      <c r="C8" s="20"/>
      <c r="E8" s="22" t="s">
        <v>68</v>
      </c>
      <c r="F8" s="22"/>
      <c r="G8" s="22" t="s">
        <v>69</v>
      </c>
      <c r="H8" s="22"/>
      <c r="I8" s="22" t="s">
        <v>68</v>
      </c>
      <c r="J8" s="22"/>
      <c r="K8" s="22" t="s">
        <v>69</v>
      </c>
    </row>
    <row r="9" spans="1:11" ht="16.5" customHeight="1" x14ac:dyDescent="0.25">
      <c r="C9" s="20"/>
      <c r="E9" s="22" t="s">
        <v>204</v>
      </c>
      <c r="F9" s="22"/>
      <c r="G9" s="22" t="s">
        <v>3</v>
      </c>
      <c r="H9" s="22"/>
      <c r="I9" s="22" t="s">
        <v>204</v>
      </c>
      <c r="J9" s="22"/>
      <c r="K9" s="22" t="s">
        <v>3</v>
      </c>
    </row>
    <row r="10" spans="1:11" ht="16.5" customHeight="1" x14ac:dyDescent="0.25">
      <c r="C10" s="20"/>
      <c r="E10" s="22" t="s">
        <v>162</v>
      </c>
      <c r="F10" s="23"/>
      <c r="G10" s="22" t="s">
        <v>112</v>
      </c>
      <c r="H10" s="23"/>
      <c r="I10" s="22" t="s">
        <v>162</v>
      </c>
      <c r="J10" s="23"/>
      <c r="K10" s="22" t="s">
        <v>112</v>
      </c>
    </row>
    <row r="11" spans="1:11" ht="16.5" customHeight="1" x14ac:dyDescent="0.25">
      <c r="C11" s="24" t="s">
        <v>4</v>
      </c>
      <c r="E11" s="25" t="s">
        <v>5</v>
      </c>
      <c r="F11" s="23"/>
      <c r="G11" s="25" t="s">
        <v>5</v>
      </c>
      <c r="H11" s="23"/>
      <c r="I11" s="25" t="s">
        <v>5</v>
      </c>
      <c r="J11" s="23"/>
      <c r="K11" s="25" t="s">
        <v>5</v>
      </c>
    </row>
    <row r="12" spans="1:11" ht="16.5" customHeight="1" x14ac:dyDescent="0.25">
      <c r="A12" s="8" t="s">
        <v>6</v>
      </c>
      <c r="B12" s="8"/>
      <c r="C12" s="8"/>
      <c r="D12" s="8"/>
      <c r="E12" s="45"/>
      <c r="I12" s="45"/>
    </row>
    <row r="13" spans="1:11" ht="16.5" customHeight="1" x14ac:dyDescent="0.25">
      <c r="A13" s="8"/>
      <c r="B13" s="8"/>
      <c r="C13" s="8"/>
      <c r="D13" s="8"/>
      <c r="E13" s="45"/>
      <c r="I13" s="45"/>
    </row>
    <row r="14" spans="1:11" ht="16.5" customHeight="1" x14ac:dyDescent="0.25">
      <c r="A14" s="8" t="s">
        <v>7</v>
      </c>
      <c r="B14" s="8"/>
      <c r="C14" s="8"/>
      <c r="D14" s="8"/>
      <c r="E14" s="45"/>
      <c r="I14" s="45"/>
    </row>
    <row r="15" spans="1:11" ht="16.5" customHeight="1" x14ac:dyDescent="0.25">
      <c r="A15" s="8"/>
      <c r="B15" s="8"/>
      <c r="E15" s="45"/>
      <c r="I15" s="45"/>
    </row>
    <row r="16" spans="1:11" ht="16.5" customHeight="1" x14ac:dyDescent="0.25">
      <c r="A16" s="11" t="s">
        <v>8</v>
      </c>
      <c r="E16" s="52">
        <v>269622257</v>
      </c>
      <c r="F16" s="27"/>
      <c r="G16" s="40">
        <v>14323709</v>
      </c>
      <c r="H16" s="27"/>
      <c r="I16" s="52">
        <v>266286655</v>
      </c>
      <c r="J16" s="27"/>
      <c r="K16" s="40">
        <v>13856586</v>
      </c>
    </row>
    <row r="17" spans="1:11" ht="16.5" customHeight="1" x14ac:dyDescent="0.25">
      <c r="A17" s="11" t="s">
        <v>9</v>
      </c>
      <c r="C17" s="18">
        <v>7</v>
      </c>
      <c r="E17" s="52">
        <v>291907333</v>
      </c>
      <c r="F17" s="27"/>
      <c r="G17" s="40">
        <v>394566573</v>
      </c>
      <c r="H17" s="27"/>
      <c r="I17" s="52">
        <v>290614076</v>
      </c>
      <c r="J17" s="27"/>
      <c r="K17" s="40">
        <v>391417703</v>
      </c>
    </row>
    <row r="18" spans="1:11" ht="16.5" customHeight="1" x14ac:dyDescent="0.25">
      <c r="A18" s="89" t="s">
        <v>158</v>
      </c>
      <c r="C18" s="18">
        <v>6</v>
      </c>
      <c r="E18" s="52">
        <v>163323</v>
      </c>
      <c r="F18" s="27"/>
      <c r="G18" s="40">
        <v>866337</v>
      </c>
      <c r="I18" s="52">
        <v>163323</v>
      </c>
      <c r="K18" s="40">
        <v>866337</v>
      </c>
    </row>
    <row r="19" spans="1:11" ht="16.5" customHeight="1" x14ac:dyDescent="0.25">
      <c r="A19" s="11" t="s">
        <v>82</v>
      </c>
      <c r="C19" s="18">
        <v>8</v>
      </c>
      <c r="E19" s="52">
        <v>105929413</v>
      </c>
      <c r="F19" s="27"/>
      <c r="G19" s="40">
        <v>147510602</v>
      </c>
      <c r="H19" s="27"/>
      <c r="I19" s="52">
        <v>105333814</v>
      </c>
      <c r="J19" s="27"/>
      <c r="K19" s="40">
        <v>147493822</v>
      </c>
    </row>
    <row r="20" spans="1:11" ht="16.5" customHeight="1" x14ac:dyDescent="0.25">
      <c r="A20" s="11" t="s">
        <v>11</v>
      </c>
      <c r="E20" s="53">
        <v>10467067</v>
      </c>
      <c r="F20" s="29"/>
      <c r="G20" s="41">
        <v>11004779</v>
      </c>
      <c r="H20" s="29"/>
      <c r="I20" s="53">
        <v>10248272</v>
      </c>
      <c r="J20" s="29"/>
      <c r="K20" s="41">
        <v>10845061</v>
      </c>
    </row>
    <row r="21" spans="1:11" ht="16.5" customHeight="1" x14ac:dyDescent="0.25">
      <c r="E21" s="52"/>
      <c r="F21" s="27"/>
      <c r="G21" s="38"/>
      <c r="H21" s="29"/>
      <c r="I21" s="52"/>
      <c r="J21" s="29"/>
      <c r="K21" s="6"/>
    </row>
    <row r="22" spans="1:11" ht="16.5" customHeight="1" x14ac:dyDescent="0.25">
      <c r="A22" s="8" t="s">
        <v>12</v>
      </c>
      <c r="E22" s="53">
        <f>SUM(E16:E21)</f>
        <v>678089393</v>
      </c>
      <c r="F22" s="27"/>
      <c r="G22" s="42">
        <f>SUM(G16:G21)</f>
        <v>568272000</v>
      </c>
      <c r="H22" s="27"/>
      <c r="I22" s="53">
        <f>SUM(I16:I21)</f>
        <v>672646140</v>
      </c>
      <c r="J22" s="27"/>
      <c r="K22" s="42">
        <f>SUM(K16:K21)</f>
        <v>564479509</v>
      </c>
    </row>
    <row r="23" spans="1:11" ht="16.5" customHeight="1" x14ac:dyDescent="0.25">
      <c r="E23" s="52"/>
      <c r="F23" s="27"/>
      <c r="G23" s="6"/>
      <c r="H23" s="27"/>
      <c r="I23" s="52"/>
      <c r="J23" s="27"/>
      <c r="K23" s="6"/>
    </row>
    <row r="24" spans="1:11" ht="16.5" customHeight="1" x14ac:dyDescent="0.25">
      <c r="A24" s="8" t="s">
        <v>13</v>
      </c>
      <c r="B24" s="8"/>
      <c r="E24" s="46"/>
      <c r="F24" s="27"/>
      <c r="G24" s="37"/>
      <c r="H24" s="27"/>
      <c r="I24" s="46"/>
      <c r="J24" s="27"/>
      <c r="K24" s="5"/>
    </row>
    <row r="25" spans="1:11" ht="16.5" customHeight="1" x14ac:dyDescent="0.25">
      <c r="A25" s="8"/>
      <c r="B25" s="8"/>
      <c r="E25" s="46"/>
      <c r="F25" s="27"/>
      <c r="G25" s="37"/>
      <c r="H25" s="27"/>
      <c r="I25" s="46"/>
      <c r="J25" s="27"/>
      <c r="K25" s="5"/>
    </row>
    <row r="26" spans="1:11" ht="16.5" customHeight="1" x14ac:dyDescent="0.25">
      <c r="A26" s="11" t="s">
        <v>111</v>
      </c>
      <c r="E26" s="52">
        <v>5783700</v>
      </c>
      <c r="F26" s="26"/>
      <c r="G26" s="43">
        <v>5783700</v>
      </c>
      <c r="H26" s="43"/>
      <c r="I26" s="63">
        <v>783700</v>
      </c>
      <c r="J26" s="43"/>
      <c r="K26" s="43">
        <v>783700</v>
      </c>
    </row>
    <row r="27" spans="1:11" ht="16.5" customHeight="1" x14ac:dyDescent="0.25">
      <c r="A27" s="11" t="s">
        <v>184</v>
      </c>
      <c r="C27" s="18">
        <v>9</v>
      </c>
      <c r="E27" s="52">
        <v>0</v>
      </c>
      <c r="F27" s="26"/>
      <c r="G27" s="43">
        <v>0</v>
      </c>
      <c r="H27" s="43"/>
      <c r="I27" s="63">
        <v>7369971</v>
      </c>
      <c r="J27" s="43"/>
      <c r="K27" s="43">
        <v>7369971</v>
      </c>
    </row>
    <row r="28" spans="1:11" ht="16.5" customHeight="1" x14ac:dyDescent="0.25">
      <c r="A28" s="11" t="s">
        <v>14</v>
      </c>
      <c r="C28" s="18">
        <v>10</v>
      </c>
      <c r="E28" s="52">
        <v>909194558</v>
      </c>
      <c r="F28" s="26"/>
      <c r="G28" s="43">
        <v>855609181</v>
      </c>
      <c r="H28" s="43"/>
      <c r="I28" s="63">
        <v>908558511</v>
      </c>
      <c r="J28" s="43"/>
      <c r="K28" s="43">
        <v>855600710</v>
      </c>
    </row>
    <row r="29" spans="1:11" ht="16.5" customHeight="1" x14ac:dyDescent="0.25">
      <c r="A29" s="80" t="s">
        <v>101</v>
      </c>
      <c r="E29" s="52">
        <v>26104255</v>
      </c>
      <c r="F29" s="26"/>
      <c r="G29" s="43">
        <v>21440349</v>
      </c>
      <c r="H29" s="43"/>
      <c r="I29" s="63">
        <v>25248912</v>
      </c>
      <c r="J29" s="43"/>
      <c r="K29" s="43">
        <v>21440349</v>
      </c>
    </row>
    <row r="30" spans="1:11" ht="16.5" customHeight="1" x14ac:dyDescent="0.25">
      <c r="A30" s="11" t="s">
        <v>15</v>
      </c>
      <c r="E30" s="52">
        <v>1534649</v>
      </c>
      <c r="F30" s="26"/>
      <c r="G30" s="43">
        <v>2459641</v>
      </c>
      <c r="H30" s="43"/>
      <c r="I30" s="63">
        <v>1534649</v>
      </c>
      <c r="J30" s="43"/>
      <c r="K30" s="43">
        <v>2459641</v>
      </c>
    </row>
    <row r="31" spans="1:11" ht="16.5" customHeight="1" x14ac:dyDescent="0.25">
      <c r="A31" s="11" t="s">
        <v>71</v>
      </c>
      <c r="E31" s="53">
        <v>10066745</v>
      </c>
      <c r="F31" s="29"/>
      <c r="G31" s="41">
        <v>0</v>
      </c>
      <c r="H31" s="43"/>
      <c r="I31" s="53">
        <v>10066745</v>
      </c>
      <c r="J31" s="43"/>
      <c r="K31" s="41">
        <v>0</v>
      </c>
    </row>
    <row r="32" spans="1:11" ht="16.5" customHeight="1" x14ac:dyDescent="0.25">
      <c r="E32" s="52"/>
      <c r="F32" s="29"/>
      <c r="G32" s="40"/>
      <c r="H32" s="40"/>
      <c r="I32" s="52"/>
      <c r="J32" s="40"/>
      <c r="K32" s="40"/>
    </row>
    <row r="33" spans="1:11" ht="16.5" customHeight="1" x14ac:dyDescent="0.25">
      <c r="A33" s="8" t="s">
        <v>16</v>
      </c>
      <c r="E33" s="53">
        <f>SUM(E26:E31)</f>
        <v>952683907</v>
      </c>
      <c r="F33" s="27"/>
      <c r="G33" s="41">
        <f>SUM(G26:G31)</f>
        <v>885292871</v>
      </c>
      <c r="H33" s="40"/>
      <c r="I33" s="53">
        <f>SUM(I26:I31)</f>
        <v>953562488</v>
      </c>
      <c r="J33" s="40"/>
      <c r="K33" s="41">
        <f>SUM(K26:K31)</f>
        <v>887654371</v>
      </c>
    </row>
    <row r="34" spans="1:11" ht="16.5" customHeight="1" x14ac:dyDescent="0.25">
      <c r="E34" s="61"/>
      <c r="F34" s="27"/>
      <c r="G34" s="59"/>
      <c r="H34" s="43"/>
      <c r="I34" s="61"/>
      <c r="J34" s="43"/>
      <c r="K34" s="59"/>
    </row>
    <row r="35" spans="1:11" ht="16.5" customHeight="1" x14ac:dyDescent="0.25">
      <c r="E35" s="52"/>
      <c r="F35" s="29"/>
      <c r="G35" s="40"/>
      <c r="H35" s="43"/>
      <c r="I35" s="52"/>
      <c r="J35" s="43"/>
      <c r="K35" s="40"/>
    </row>
    <row r="36" spans="1:11" ht="16.5" customHeight="1" thickBot="1" x14ac:dyDescent="0.3">
      <c r="A36" s="8" t="s">
        <v>17</v>
      </c>
      <c r="B36" s="8"/>
      <c r="D36" s="8"/>
      <c r="E36" s="62">
        <f>+E22+E33</f>
        <v>1630773300</v>
      </c>
      <c r="G36" s="60">
        <f>+G22+G33</f>
        <v>1453564871</v>
      </c>
      <c r="H36" s="40"/>
      <c r="I36" s="62">
        <f>+I22+I33</f>
        <v>1626208628</v>
      </c>
      <c r="J36" s="40"/>
      <c r="K36" s="60">
        <f>+K22+K33</f>
        <v>1452133880</v>
      </c>
    </row>
    <row r="37" spans="1:11" ht="16.5" customHeight="1" thickTop="1" x14ac:dyDescent="0.25">
      <c r="D37" s="8"/>
      <c r="E37" s="19"/>
      <c r="G37" s="19"/>
    </row>
    <row r="38" spans="1:11" ht="16.5" customHeight="1" x14ac:dyDescent="0.25">
      <c r="D38" s="8"/>
      <c r="E38" s="19"/>
      <c r="G38" s="19"/>
    </row>
    <row r="39" spans="1:11" ht="16.5" customHeight="1" x14ac:dyDescent="0.25">
      <c r="D39" s="8"/>
      <c r="E39" s="19"/>
      <c r="G39" s="19"/>
    </row>
    <row r="40" spans="1:11" ht="16.5" customHeight="1" x14ac:dyDescent="0.25">
      <c r="D40" s="8"/>
      <c r="E40" s="19"/>
      <c r="G40" s="19"/>
    </row>
    <row r="41" spans="1:11" ht="16.5" customHeight="1" x14ac:dyDescent="0.25">
      <c r="D41" s="8"/>
      <c r="E41" s="19"/>
      <c r="G41" s="19"/>
    </row>
    <row r="42" spans="1:11" ht="16.5" customHeight="1" x14ac:dyDescent="0.25">
      <c r="D42" s="8"/>
      <c r="E42" s="19"/>
      <c r="G42" s="19"/>
    </row>
    <row r="43" spans="1:11" ht="16.5" customHeight="1" x14ac:dyDescent="0.25">
      <c r="D43" s="8"/>
      <c r="E43" s="19"/>
      <c r="G43" s="19"/>
    </row>
    <row r="44" spans="1:11" ht="16.5" customHeight="1" x14ac:dyDescent="0.25">
      <c r="D44" s="8"/>
      <c r="E44" s="19"/>
      <c r="G44" s="19"/>
    </row>
    <row r="45" spans="1:11" ht="16.5" customHeight="1" x14ac:dyDescent="0.25">
      <c r="D45" s="8"/>
      <c r="E45" s="19"/>
      <c r="G45" s="19"/>
    </row>
    <row r="46" spans="1:11" ht="16.5" customHeight="1" x14ac:dyDescent="0.25">
      <c r="D46" s="8"/>
      <c r="E46" s="19"/>
      <c r="G46" s="19"/>
    </row>
    <row r="47" spans="1:11" ht="16.5" customHeight="1" x14ac:dyDescent="0.25">
      <c r="D47" s="8"/>
      <c r="E47" s="19"/>
      <c r="G47" s="19"/>
    </row>
    <row r="48" spans="1:11" ht="12.75" customHeight="1" x14ac:dyDescent="0.25">
      <c r="D48" s="8"/>
      <c r="E48" s="19"/>
      <c r="G48" s="19"/>
    </row>
    <row r="49" spans="1:11" ht="21.95" customHeight="1" x14ac:dyDescent="0.25">
      <c r="A49" s="33" t="s">
        <v>105</v>
      </c>
      <c r="B49" s="33"/>
      <c r="C49" s="34"/>
      <c r="D49" s="12"/>
      <c r="E49" s="35"/>
      <c r="F49" s="14"/>
      <c r="G49" s="35"/>
      <c r="H49" s="14"/>
      <c r="I49" s="14"/>
      <c r="J49" s="14"/>
      <c r="K49" s="14"/>
    </row>
    <row r="50" spans="1:11" ht="16.5" customHeight="1" x14ac:dyDescent="0.25">
      <c r="A50" s="8" t="str">
        <f>A1</f>
        <v>Sunsweet Public Company Limited</v>
      </c>
      <c r="B50" s="8"/>
      <c r="C50" s="8"/>
      <c r="D50" s="8"/>
    </row>
    <row r="51" spans="1:11" ht="16.5" customHeight="1" x14ac:dyDescent="0.25">
      <c r="A51" s="8" t="s">
        <v>72</v>
      </c>
      <c r="B51" s="8"/>
      <c r="C51" s="8"/>
      <c r="D51" s="8"/>
    </row>
    <row r="52" spans="1:11" ht="16.5" customHeight="1" x14ac:dyDescent="0.25">
      <c r="A52" s="12" t="str">
        <f>A3</f>
        <v>As at 30 September 2022</v>
      </c>
      <c r="B52" s="12"/>
      <c r="C52" s="12"/>
      <c r="D52" s="12"/>
      <c r="E52" s="13"/>
      <c r="F52" s="14"/>
      <c r="G52" s="13"/>
      <c r="H52" s="14"/>
      <c r="I52" s="14"/>
      <c r="J52" s="14"/>
      <c r="K52" s="14"/>
    </row>
    <row r="53" spans="1:11" ht="16.5" customHeight="1" x14ac:dyDescent="0.25">
      <c r="A53" s="15"/>
      <c r="B53" s="15"/>
      <c r="C53" s="15"/>
      <c r="D53" s="15"/>
      <c r="E53" s="16"/>
      <c r="F53" s="17"/>
      <c r="G53" s="16"/>
      <c r="H53" s="17"/>
      <c r="I53" s="17"/>
      <c r="J53" s="17"/>
      <c r="K53" s="17"/>
    </row>
    <row r="55" spans="1:11" ht="16.5" customHeight="1" x14ac:dyDescent="0.25">
      <c r="E55" s="258" t="s">
        <v>1</v>
      </c>
      <c r="F55" s="258"/>
      <c r="G55" s="258"/>
      <c r="H55" s="19"/>
      <c r="I55" s="259" t="s">
        <v>2</v>
      </c>
      <c r="J55" s="259"/>
      <c r="K55" s="259"/>
    </row>
    <row r="56" spans="1:11" ht="16.5" customHeight="1" x14ac:dyDescent="0.25">
      <c r="C56" s="20"/>
      <c r="E56" s="257" t="s">
        <v>66</v>
      </c>
      <c r="F56" s="257"/>
      <c r="G56" s="257"/>
      <c r="H56" s="21"/>
      <c r="I56" s="257" t="s">
        <v>66</v>
      </c>
      <c r="J56" s="257"/>
      <c r="K56" s="257"/>
    </row>
    <row r="57" spans="1:11" ht="16.5" customHeight="1" x14ac:dyDescent="0.25">
      <c r="C57" s="20"/>
      <c r="E57" s="22" t="s">
        <v>68</v>
      </c>
      <c r="F57" s="22"/>
      <c r="G57" s="22" t="s">
        <v>69</v>
      </c>
      <c r="H57" s="22"/>
      <c r="I57" s="22" t="s">
        <v>68</v>
      </c>
      <c r="J57" s="22"/>
      <c r="K57" s="22" t="s">
        <v>69</v>
      </c>
    </row>
    <row r="58" spans="1:11" ht="16.5" customHeight="1" x14ac:dyDescent="0.25">
      <c r="C58" s="20"/>
      <c r="E58" s="22" t="s">
        <v>204</v>
      </c>
      <c r="F58" s="22"/>
      <c r="G58" s="22" t="s">
        <v>3</v>
      </c>
      <c r="H58" s="22"/>
      <c r="I58" s="22" t="s">
        <v>204</v>
      </c>
      <c r="J58" s="22"/>
      <c r="K58" s="22" t="s">
        <v>3</v>
      </c>
    </row>
    <row r="59" spans="1:11" ht="16.5" customHeight="1" x14ac:dyDescent="0.25">
      <c r="C59" s="20"/>
      <c r="E59" s="22" t="s">
        <v>162</v>
      </c>
      <c r="F59" s="23"/>
      <c r="G59" s="22" t="s">
        <v>112</v>
      </c>
      <c r="H59" s="23"/>
      <c r="I59" s="22" t="s">
        <v>162</v>
      </c>
      <c r="J59" s="23"/>
      <c r="K59" s="22" t="s">
        <v>112</v>
      </c>
    </row>
    <row r="60" spans="1:11" ht="16.5" customHeight="1" x14ac:dyDescent="0.25">
      <c r="C60" s="24" t="s">
        <v>4</v>
      </c>
      <c r="E60" s="25" t="s">
        <v>5</v>
      </c>
      <c r="F60" s="23"/>
      <c r="G60" s="25" t="s">
        <v>5</v>
      </c>
      <c r="H60" s="23"/>
      <c r="I60" s="25" t="s">
        <v>5</v>
      </c>
      <c r="J60" s="23"/>
      <c r="K60" s="25" t="s">
        <v>5</v>
      </c>
    </row>
    <row r="61" spans="1:11" ht="16.5" customHeight="1" x14ac:dyDescent="0.25">
      <c r="A61" s="8" t="s">
        <v>18</v>
      </c>
      <c r="B61" s="8"/>
      <c r="C61" s="8"/>
      <c r="D61" s="8"/>
      <c r="E61" s="45"/>
      <c r="I61" s="45"/>
    </row>
    <row r="62" spans="1:11" ht="16.5" customHeight="1" x14ac:dyDescent="0.25">
      <c r="A62" s="8"/>
      <c r="B62" s="8"/>
      <c r="C62" s="8"/>
      <c r="D62" s="8"/>
      <c r="E62" s="45"/>
      <c r="I62" s="45"/>
    </row>
    <row r="63" spans="1:11" ht="16.5" customHeight="1" x14ac:dyDescent="0.25">
      <c r="A63" s="8" t="s">
        <v>19</v>
      </c>
      <c r="B63" s="8"/>
      <c r="C63" s="8"/>
      <c r="D63" s="8"/>
      <c r="E63" s="45"/>
      <c r="I63" s="45"/>
    </row>
    <row r="64" spans="1:11" ht="16.5" customHeight="1" x14ac:dyDescent="0.25">
      <c r="A64" s="8"/>
      <c r="B64" s="8"/>
      <c r="E64" s="45"/>
      <c r="I64" s="45"/>
    </row>
    <row r="65" spans="1:11" ht="16.5" customHeight="1" x14ac:dyDescent="0.25">
      <c r="A65" s="11" t="s">
        <v>165</v>
      </c>
      <c r="B65" s="8"/>
      <c r="E65" s="45"/>
      <c r="I65" s="45"/>
    </row>
    <row r="66" spans="1:11" ht="16.5" customHeight="1" x14ac:dyDescent="0.25">
      <c r="B66" s="11" t="s">
        <v>166</v>
      </c>
      <c r="C66" s="8"/>
      <c r="D66" s="8"/>
      <c r="E66" s="45">
        <v>5000000</v>
      </c>
      <c r="F66" s="17"/>
      <c r="G66" s="16">
        <v>10907670</v>
      </c>
      <c r="H66" s="17"/>
      <c r="I66" s="45">
        <v>0</v>
      </c>
      <c r="J66" s="17"/>
      <c r="K66" s="17">
        <v>10000000</v>
      </c>
    </row>
    <row r="67" spans="1:11" ht="16.5" customHeight="1" x14ac:dyDescent="0.25">
      <c r="A67" s="11" t="s">
        <v>20</v>
      </c>
      <c r="C67" s="18">
        <v>11</v>
      </c>
      <c r="E67" s="45">
        <v>286410170</v>
      </c>
      <c r="F67" s="5"/>
      <c r="G67" s="43">
        <v>200806019</v>
      </c>
      <c r="H67" s="5"/>
      <c r="I67" s="65">
        <v>285383499</v>
      </c>
      <c r="J67" s="5"/>
      <c r="K67" s="5">
        <v>199458377</v>
      </c>
    </row>
    <row r="68" spans="1:11" ht="16.149999999999999" customHeight="1" x14ac:dyDescent="0.25">
      <c r="A68" s="2" t="s">
        <v>100</v>
      </c>
      <c r="E68" s="63">
        <v>41268435</v>
      </c>
      <c r="F68" s="1"/>
      <c r="G68" s="43">
        <v>11349744</v>
      </c>
      <c r="H68" s="1"/>
      <c r="I68" s="65">
        <v>41268435</v>
      </c>
      <c r="J68" s="1"/>
      <c r="K68" s="5">
        <v>11349744</v>
      </c>
    </row>
    <row r="69" spans="1:11" ht="16.5" customHeight="1" x14ac:dyDescent="0.25">
      <c r="A69" s="88" t="s">
        <v>159</v>
      </c>
      <c r="B69" s="2"/>
      <c r="C69" s="18">
        <v>6</v>
      </c>
      <c r="E69" s="63">
        <v>46760778</v>
      </c>
      <c r="F69" s="5"/>
      <c r="G69" s="43">
        <v>3728443</v>
      </c>
      <c r="H69" s="5"/>
      <c r="I69" s="65">
        <v>46760778</v>
      </c>
      <c r="J69" s="5"/>
      <c r="K69" s="5">
        <v>3728443</v>
      </c>
    </row>
    <row r="70" spans="1:11" ht="16.5" customHeight="1" x14ac:dyDescent="0.25">
      <c r="A70" s="2" t="s">
        <v>167</v>
      </c>
      <c r="B70" s="2"/>
      <c r="E70" s="64"/>
      <c r="F70" s="5"/>
      <c r="G70" s="40"/>
      <c r="H70" s="5"/>
      <c r="I70" s="64"/>
      <c r="J70" s="5"/>
      <c r="K70" s="224"/>
    </row>
    <row r="71" spans="1:11" ht="16.5" customHeight="1" x14ac:dyDescent="0.25">
      <c r="A71" s="2"/>
      <c r="B71" s="39" t="s">
        <v>149</v>
      </c>
      <c r="C71" s="18">
        <v>12</v>
      </c>
      <c r="E71" s="52">
        <v>24360000</v>
      </c>
      <c r="F71" s="5"/>
      <c r="G71" s="40">
        <v>9780000</v>
      </c>
      <c r="H71" s="5"/>
      <c r="I71" s="65">
        <v>24360000</v>
      </c>
      <c r="J71" s="5"/>
      <c r="K71" s="5">
        <v>9780000</v>
      </c>
    </row>
    <row r="72" spans="1:11" ht="16.5" customHeight="1" x14ac:dyDescent="0.25">
      <c r="A72" s="11" t="s">
        <v>76</v>
      </c>
      <c r="E72" s="52">
        <v>7428084</v>
      </c>
      <c r="F72" s="5"/>
      <c r="G72" s="40">
        <v>19483901</v>
      </c>
      <c r="H72" s="5"/>
      <c r="I72" s="65">
        <v>7428084</v>
      </c>
      <c r="J72" s="5"/>
      <c r="K72" s="5">
        <v>19483901</v>
      </c>
    </row>
    <row r="73" spans="1:11" ht="16.5" customHeight="1" x14ac:dyDescent="0.25">
      <c r="A73" s="11" t="s">
        <v>113</v>
      </c>
      <c r="E73" s="52">
        <v>8263041</v>
      </c>
      <c r="F73" s="5"/>
      <c r="G73" s="40">
        <v>5604503</v>
      </c>
      <c r="H73" s="5"/>
      <c r="I73" s="65">
        <v>8263041</v>
      </c>
      <c r="J73" s="5"/>
      <c r="K73" s="5">
        <v>5604503</v>
      </c>
    </row>
    <row r="74" spans="1:11" ht="16.5" customHeight="1" x14ac:dyDescent="0.25">
      <c r="A74" s="11" t="s">
        <v>21</v>
      </c>
      <c r="E74" s="53">
        <v>1983098</v>
      </c>
      <c r="F74" s="6"/>
      <c r="G74" s="41">
        <v>1694934</v>
      </c>
      <c r="H74" s="6"/>
      <c r="I74" s="66">
        <v>1966907</v>
      </c>
      <c r="J74" s="6"/>
      <c r="K74" s="42">
        <v>1689858</v>
      </c>
    </row>
    <row r="75" spans="1:11" ht="16.5" customHeight="1" x14ac:dyDescent="0.25">
      <c r="E75" s="52"/>
      <c r="F75" s="29"/>
      <c r="G75" s="31"/>
      <c r="H75" s="29"/>
      <c r="I75" s="52"/>
      <c r="J75" s="29"/>
      <c r="K75" s="29"/>
    </row>
    <row r="76" spans="1:11" ht="16.5" customHeight="1" x14ac:dyDescent="0.25">
      <c r="A76" s="8" t="s">
        <v>22</v>
      </c>
      <c r="C76" s="8"/>
      <c r="D76" s="8"/>
      <c r="E76" s="53">
        <f>SUM(E66:E74)</f>
        <v>421473606</v>
      </c>
      <c r="F76" s="29"/>
      <c r="G76" s="30">
        <f>SUM(G66:G74)</f>
        <v>263355214</v>
      </c>
      <c r="H76" s="29"/>
      <c r="I76" s="53">
        <f>SUM(I66:I74)</f>
        <v>415430744</v>
      </c>
      <c r="J76" s="29"/>
      <c r="K76" s="30">
        <f>SUM(K66:K74)</f>
        <v>261094826</v>
      </c>
    </row>
    <row r="77" spans="1:11" ht="16.5" customHeight="1" x14ac:dyDescent="0.25">
      <c r="A77" s="8"/>
      <c r="B77" s="8"/>
      <c r="C77" s="8"/>
      <c r="D77" s="8"/>
      <c r="E77" s="45"/>
      <c r="I77" s="45"/>
    </row>
    <row r="78" spans="1:11" ht="16.5" customHeight="1" x14ac:dyDescent="0.25">
      <c r="A78" s="8" t="s">
        <v>23</v>
      </c>
      <c r="B78" s="8"/>
      <c r="C78" s="8"/>
      <c r="D78" s="8"/>
      <c r="E78" s="45"/>
      <c r="I78" s="45"/>
    </row>
    <row r="79" spans="1:11" ht="16.5" customHeight="1" x14ac:dyDescent="0.25">
      <c r="A79" s="8"/>
      <c r="B79" s="8"/>
      <c r="E79" s="45"/>
      <c r="I79" s="45"/>
    </row>
    <row r="80" spans="1:11" ht="16.5" customHeight="1" x14ac:dyDescent="0.25">
      <c r="A80" s="2" t="s">
        <v>185</v>
      </c>
      <c r="B80" s="8"/>
      <c r="C80" s="18">
        <v>12</v>
      </c>
      <c r="E80" s="52">
        <v>41315000</v>
      </c>
      <c r="F80" s="44"/>
      <c r="G80" s="43">
        <v>16705000</v>
      </c>
      <c r="H80" s="44"/>
      <c r="I80" s="52">
        <v>41315000</v>
      </c>
      <c r="J80" s="44"/>
      <c r="K80" s="43">
        <v>16705000</v>
      </c>
    </row>
    <row r="81" spans="1:11" ht="16.5" customHeight="1" x14ac:dyDescent="0.25">
      <c r="A81" s="11" t="s">
        <v>114</v>
      </c>
      <c r="B81" s="8"/>
      <c r="E81" s="52">
        <v>8842767</v>
      </c>
      <c r="F81" s="44"/>
      <c r="G81" s="43">
        <v>8282274</v>
      </c>
      <c r="H81" s="44"/>
      <c r="I81" s="52">
        <v>8842767</v>
      </c>
      <c r="J81" s="44"/>
      <c r="K81" s="43">
        <v>8282274</v>
      </c>
    </row>
    <row r="82" spans="1:11" ht="16.5" customHeight="1" x14ac:dyDescent="0.25">
      <c r="A82" s="112" t="s">
        <v>164</v>
      </c>
      <c r="B82" s="8"/>
      <c r="E82" s="52">
        <v>0</v>
      </c>
      <c r="F82" s="44"/>
      <c r="G82" s="43">
        <v>420623</v>
      </c>
      <c r="H82" s="44"/>
      <c r="I82" s="52">
        <v>0</v>
      </c>
      <c r="J82" s="44"/>
      <c r="K82" s="43">
        <v>420623</v>
      </c>
    </row>
    <row r="83" spans="1:11" ht="16.5" customHeight="1" x14ac:dyDescent="0.25">
      <c r="A83" s="11" t="s">
        <v>24</v>
      </c>
      <c r="E83" s="53">
        <v>25019568</v>
      </c>
      <c r="F83" s="43"/>
      <c r="G83" s="41">
        <v>22462160</v>
      </c>
      <c r="H83" s="43"/>
      <c r="I83" s="53">
        <v>25019568</v>
      </c>
      <c r="J83" s="43"/>
      <c r="K83" s="41">
        <v>22462160</v>
      </c>
    </row>
    <row r="84" spans="1:11" ht="16.5" customHeight="1" x14ac:dyDescent="0.25">
      <c r="E84" s="52"/>
      <c r="F84" s="40"/>
      <c r="G84" s="40"/>
      <c r="H84" s="40"/>
      <c r="I84" s="52"/>
      <c r="J84" s="40"/>
      <c r="K84" s="40"/>
    </row>
    <row r="85" spans="1:11" ht="16.5" customHeight="1" x14ac:dyDescent="0.25">
      <c r="A85" s="8" t="s">
        <v>25</v>
      </c>
      <c r="C85" s="8"/>
      <c r="D85" s="8"/>
      <c r="E85" s="53">
        <f>SUM(E80:E83)</f>
        <v>75177335</v>
      </c>
      <c r="F85" s="40"/>
      <c r="G85" s="41">
        <f>SUM(G80:G83)</f>
        <v>47870057</v>
      </c>
      <c r="H85" s="40"/>
      <c r="I85" s="53">
        <f>SUM(I80:I83)</f>
        <v>75177335</v>
      </c>
      <c r="J85" s="40"/>
      <c r="K85" s="41">
        <f>SUM(K80:K83)</f>
        <v>47870057</v>
      </c>
    </row>
    <row r="86" spans="1:11" ht="16.5" customHeight="1" x14ac:dyDescent="0.25">
      <c r="E86" s="61"/>
      <c r="F86" s="40"/>
      <c r="G86" s="59"/>
      <c r="H86" s="40"/>
      <c r="I86" s="61"/>
      <c r="J86" s="40"/>
      <c r="K86" s="59"/>
    </row>
    <row r="87" spans="1:11" ht="16.5" customHeight="1" x14ac:dyDescent="0.25">
      <c r="E87" s="52"/>
      <c r="F87" s="40"/>
      <c r="G87" s="40"/>
      <c r="H87" s="40"/>
      <c r="I87" s="52"/>
      <c r="J87" s="40"/>
      <c r="K87" s="40"/>
    </row>
    <row r="88" spans="1:11" ht="16.5" customHeight="1" x14ac:dyDescent="0.25">
      <c r="A88" s="8" t="s">
        <v>26</v>
      </c>
      <c r="C88" s="8"/>
      <c r="D88" s="8"/>
      <c r="E88" s="53">
        <f>SUM(E85,E76)</f>
        <v>496650941</v>
      </c>
      <c r="F88" s="40"/>
      <c r="G88" s="41">
        <f>SUM(G85,G76)</f>
        <v>311225271</v>
      </c>
      <c r="H88" s="40"/>
      <c r="I88" s="53">
        <f>SUM(I85,I76)</f>
        <v>490608079</v>
      </c>
      <c r="J88" s="40"/>
      <c r="K88" s="41">
        <f>SUM(K85,K76)</f>
        <v>308964883</v>
      </c>
    </row>
    <row r="89" spans="1:11" ht="16.5" customHeight="1" x14ac:dyDescent="0.25">
      <c r="A89" s="8"/>
      <c r="B89" s="8"/>
      <c r="C89" s="8"/>
      <c r="D89" s="8"/>
      <c r="E89" s="11"/>
      <c r="F89" s="11"/>
      <c r="G89" s="11"/>
      <c r="H89" s="11"/>
      <c r="I89" s="11"/>
      <c r="J89" s="11"/>
      <c r="K89" s="11"/>
    </row>
    <row r="90" spans="1:11" ht="16.5" customHeight="1" x14ac:dyDescent="0.25">
      <c r="A90" s="8"/>
      <c r="B90" s="8"/>
      <c r="C90" s="8"/>
      <c r="D90" s="8"/>
      <c r="E90" s="16"/>
      <c r="F90" s="17"/>
      <c r="G90" s="16"/>
      <c r="H90" s="17"/>
      <c r="I90" s="17"/>
      <c r="J90" s="17"/>
      <c r="K90" s="17"/>
    </row>
    <row r="91" spans="1:11" ht="16.5" customHeight="1" x14ac:dyDescent="0.25">
      <c r="A91" s="8"/>
      <c r="B91" s="8"/>
      <c r="C91" s="8"/>
      <c r="D91" s="8"/>
      <c r="E91" s="16"/>
      <c r="F91" s="17"/>
      <c r="G91" s="16"/>
      <c r="H91" s="17"/>
      <c r="I91" s="17"/>
      <c r="J91" s="17"/>
      <c r="K91" s="17"/>
    </row>
    <row r="92" spans="1:11" ht="16.5" customHeight="1" x14ac:dyDescent="0.25">
      <c r="A92" s="8"/>
      <c r="B92" s="8"/>
      <c r="C92" s="8"/>
      <c r="D92" s="8"/>
      <c r="E92" s="16"/>
      <c r="F92" s="17"/>
      <c r="G92" s="16"/>
      <c r="H92" s="17"/>
      <c r="I92" s="17"/>
      <c r="J92" s="17"/>
      <c r="K92" s="17"/>
    </row>
    <row r="93" spans="1:11" ht="16.5" customHeight="1" x14ac:dyDescent="0.25">
      <c r="A93" s="8"/>
      <c r="B93" s="8"/>
      <c r="C93" s="8"/>
      <c r="D93" s="8"/>
      <c r="E93" s="16"/>
      <c r="F93" s="17"/>
      <c r="G93" s="16"/>
      <c r="H93" s="17"/>
      <c r="I93" s="17"/>
      <c r="J93" s="17"/>
      <c r="K93" s="17"/>
    </row>
    <row r="94" spans="1:11" ht="16.5" customHeight="1" x14ac:dyDescent="0.25">
      <c r="A94" s="8"/>
      <c r="B94" s="8"/>
      <c r="C94" s="8"/>
      <c r="D94" s="8"/>
      <c r="E94" s="16"/>
      <c r="F94" s="17"/>
      <c r="G94" s="16"/>
      <c r="H94" s="17"/>
      <c r="I94" s="17"/>
      <c r="J94" s="17"/>
      <c r="K94" s="17"/>
    </row>
    <row r="95" spans="1:11" ht="16.5" customHeight="1" x14ac:dyDescent="0.25">
      <c r="A95" s="8"/>
      <c r="B95" s="8"/>
      <c r="C95" s="8"/>
      <c r="D95" s="8"/>
      <c r="E95" s="16"/>
      <c r="F95" s="17"/>
      <c r="G95" s="16"/>
      <c r="H95" s="17"/>
      <c r="I95" s="17"/>
      <c r="J95" s="17"/>
      <c r="K95" s="17"/>
    </row>
    <row r="96" spans="1:11" ht="16.5" customHeight="1" x14ac:dyDescent="0.25">
      <c r="A96" s="8"/>
      <c r="B96" s="8"/>
      <c r="C96" s="8"/>
      <c r="D96" s="8"/>
      <c r="E96" s="16"/>
      <c r="F96" s="17"/>
      <c r="G96" s="16"/>
      <c r="H96" s="17"/>
      <c r="I96" s="17"/>
      <c r="J96" s="17"/>
      <c r="K96" s="17"/>
    </row>
    <row r="97" spans="1:11" ht="11.25" customHeight="1" x14ac:dyDescent="0.25">
      <c r="A97" s="8"/>
      <c r="B97" s="8"/>
      <c r="C97" s="8"/>
      <c r="D97" s="8"/>
      <c r="E97" s="16"/>
      <c r="F97" s="17"/>
      <c r="G97" s="16"/>
      <c r="H97" s="17"/>
      <c r="I97" s="17"/>
      <c r="J97" s="17"/>
      <c r="K97" s="17"/>
    </row>
    <row r="98" spans="1:11" ht="21.95" customHeight="1" x14ac:dyDescent="0.25">
      <c r="A98" s="33" t="str">
        <f>+A49</f>
        <v>The accompanying notes form part of this interim financial information.</v>
      </c>
      <c r="B98" s="12"/>
      <c r="C98" s="12"/>
      <c r="D98" s="12"/>
      <c r="E98" s="13"/>
      <c r="F98" s="14"/>
      <c r="G98" s="13"/>
      <c r="H98" s="14"/>
      <c r="I98" s="14"/>
      <c r="J98" s="14"/>
      <c r="K98" s="14"/>
    </row>
    <row r="99" spans="1:11" ht="16.5" customHeight="1" x14ac:dyDescent="0.25">
      <c r="A99" s="8" t="str">
        <f>A50</f>
        <v>Sunsweet Public Company Limited</v>
      </c>
      <c r="B99" s="8"/>
      <c r="C99" s="8"/>
      <c r="D99" s="8"/>
    </row>
    <row r="100" spans="1:11" ht="16.5" customHeight="1" x14ac:dyDescent="0.25">
      <c r="A100" s="8" t="s">
        <v>81</v>
      </c>
      <c r="B100" s="8"/>
      <c r="C100" s="8"/>
      <c r="D100" s="8"/>
    </row>
    <row r="101" spans="1:11" ht="16.5" customHeight="1" x14ac:dyDescent="0.25">
      <c r="A101" s="12" t="str">
        <f>+A3</f>
        <v>As at 30 September 2022</v>
      </c>
      <c r="B101" s="12"/>
      <c r="C101" s="12"/>
      <c r="D101" s="12"/>
      <c r="E101" s="13"/>
      <c r="F101" s="14"/>
      <c r="G101" s="13"/>
      <c r="H101" s="14"/>
      <c r="I101" s="14"/>
      <c r="J101" s="14"/>
      <c r="K101" s="14"/>
    </row>
    <row r="102" spans="1:11" ht="16.5" customHeight="1" x14ac:dyDescent="0.25">
      <c r="A102" s="15"/>
      <c r="B102" s="15"/>
      <c r="C102" s="15"/>
      <c r="D102" s="15"/>
      <c r="E102" s="16"/>
      <c r="F102" s="17"/>
      <c r="G102" s="16"/>
      <c r="H102" s="17"/>
      <c r="I102" s="17"/>
      <c r="J102" s="17"/>
      <c r="K102" s="17"/>
    </row>
    <row r="104" spans="1:11" ht="16.5" customHeight="1" x14ac:dyDescent="0.25">
      <c r="E104" s="258" t="s">
        <v>1</v>
      </c>
      <c r="F104" s="258"/>
      <c r="G104" s="258"/>
      <c r="H104" s="19"/>
      <c r="I104" s="259" t="s">
        <v>2</v>
      </c>
      <c r="J104" s="259"/>
      <c r="K104" s="259"/>
    </row>
    <row r="105" spans="1:11" ht="16.5" customHeight="1" x14ac:dyDescent="0.25">
      <c r="C105" s="20"/>
      <c r="E105" s="257" t="s">
        <v>66</v>
      </c>
      <c r="F105" s="257"/>
      <c r="G105" s="257"/>
      <c r="H105" s="21"/>
      <c r="I105" s="257" t="s">
        <v>66</v>
      </c>
      <c r="J105" s="257"/>
      <c r="K105" s="257"/>
    </row>
    <row r="106" spans="1:11" ht="16.5" customHeight="1" x14ac:dyDescent="0.25">
      <c r="C106" s="20"/>
      <c r="E106" s="22" t="s">
        <v>68</v>
      </c>
      <c r="F106" s="22"/>
      <c r="G106" s="22" t="s">
        <v>69</v>
      </c>
      <c r="H106" s="22"/>
      <c r="I106" s="22" t="s">
        <v>68</v>
      </c>
      <c r="J106" s="22"/>
      <c r="K106" s="22" t="s">
        <v>69</v>
      </c>
    </row>
    <row r="107" spans="1:11" ht="16.5" customHeight="1" x14ac:dyDescent="0.25">
      <c r="C107" s="20"/>
      <c r="E107" s="22" t="s">
        <v>204</v>
      </c>
      <c r="F107" s="22"/>
      <c r="G107" s="22" t="s">
        <v>3</v>
      </c>
      <c r="H107" s="22"/>
      <c r="I107" s="22" t="s">
        <v>204</v>
      </c>
      <c r="J107" s="22"/>
      <c r="K107" s="22" t="s">
        <v>3</v>
      </c>
    </row>
    <row r="108" spans="1:11" ht="16.5" customHeight="1" x14ac:dyDescent="0.25">
      <c r="C108" s="20"/>
      <c r="E108" s="22" t="s">
        <v>162</v>
      </c>
      <c r="F108" s="23"/>
      <c r="G108" s="22" t="s">
        <v>112</v>
      </c>
      <c r="H108" s="23"/>
      <c r="I108" s="22" t="s">
        <v>162</v>
      </c>
      <c r="J108" s="23"/>
      <c r="K108" s="22" t="s">
        <v>112</v>
      </c>
    </row>
    <row r="109" spans="1:11" ht="16.5" customHeight="1" x14ac:dyDescent="0.25">
      <c r="C109" s="20"/>
      <c r="E109" s="25" t="s">
        <v>5</v>
      </c>
      <c r="F109" s="23"/>
      <c r="G109" s="25" t="s">
        <v>5</v>
      </c>
      <c r="H109" s="23"/>
      <c r="I109" s="25" t="s">
        <v>5</v>
      </c>
      <c r="J109" s="23"/>
      <c r="K109" s="25" t="s">
        <v>5</v>
      </c>
    </row>
    <row r="110" spans="1:11" ht="16.5" customHeight="1" x14ac:dyDescent="0.25">
      <c r="A110" s="8" t="s">
        <v>168</v>
      </c>
      <c r="B110" s="8"/>
      <c r="C110" s="20"/>
      <c r="D110" s="8"/>
      <c r="E110" s="45"/>
      <c r="I110" s="45"/>
    </row>
    <row r="111" spans="1:11" ht="16.5" customHeight="1" x14ac:dyDescent="0.25">
      <c r="A111" s="8"/>
      <c r="B111" s="8"/>
      <c r="C111" s="20"/>
      <c r="D111" s="8"/>
      <c r="E111" s="45"/>
      <c r="I111" s="45"/>
    </row>
    <row r="112" spans="1:11" ht="16.5" customHeight="1" x14ac:dyDescent="0.25">
      <c r="A112" s="8" t="s">
        <v>27</v>
      </c>
      <c r="B112" s="8"/>
      <c r="C112" s="20"/>
      <c r="D112" s="8"/>
      <c r="E112" s="54"/>
      <c r="F112" s="17"/>
      <c r="G112" s="16"/>
      <c r="H112" s="17"/>
      <c r="I112" s="54"/>
      <c r="J112" s="17"/>
      <c r="K112" s="17"/>
    </row>
    <row r="113" spans="1:11" ht="16.5" customHeight="1" x14ac:dyDescent="0.25">
      <c r="A113" s="8"/>
      <c r="B113" s="8"/>
      <c r="C113" s="20"/>
      <c r="E113" s="54"/>
      <c r="F113" s="17"/>
      <c r="G113" s="16"/>
      <c r="H113" s="17"/>
      <c r="I113" s="54"/>
      <c r="J113" s="17"/>
      <c r="K113" s="17"/>
    </row>
    <row r="114" spans="1:11" ht="16.5" customHeight="1" x14ac:dyDescent="0.25">
      <c r="A114" s="11" t="s">
        <v>28</v>
      </c>
      <c r="C114" s="20"/>
      <c r="E114" s="48"/>
      <c r="F114" s="29"/>
      <c r="G114" s="31"/>
      <c r="H114" s="29"/>
      <c r="I114" s="48"/>
      <c r="J114" s="29"/>
      <c r="K114" s="29"/>
    </row>
    <row r="115" spans="1:11" ht="16.5" customHeight="1" x14ac:dyDescent="0.25">
      <c r="B115" s="11" t="s">
        <v>29</v>
      </c>
      <c r="C115" s="20"/>
      <c r="E115" s="45"/>
      <c r="I115" s="45"/>
    </row>
    <row r="116" spans="1:11" ht="16.5" customHeight="1" x14ac:dyDescent="0.25">
      <c r="B116" s="11" t="s">
        <v>146</v>
      </c>
      <c r="C116" s="20"/>
      <c r="E116" s="45"/>
      <c r="I116" s="45"/>
    </row>
    <row r="117" spans="1:11" ht="16.5" customHeight="1" thickBot="1" x14ac:dyDescent="0.3">
      <c r="B117" s="11" t="s">
        <v>83</v>
      </c>
      <c r="C117" s="20"/>
      <c r="E117" s="62">
        <v>322500000</v>
      </c>
      <c r="F117" s="44"/>
      <c r="G117" s="60">
        <v>322500000</v>
      </c>
      <c r="H117" s="44"/>
      <c r="I117" s="62">
        <v>322500000</v>
      </c>
      <c r="J117" s="44"/>
      <c r="K117" s="60">
        <v>322500000</v>
      </c>
    </row>
    <row r="118" spans="1:11" ht="16.5" customHeight="1" thickTop="1" x14ac:dyDescent="0.25">
      <c r="C118" s="20"/>
      <c r="E118" s="48"/>
      <c r="F118" s="29"/>
      <c r="G118" s="31"/>
      <c r="H118" s="29"/>
      <c r="I118" s="48"/>
      <c r="J118" s="29"/>
      <c r="K118" s="29"/>
    </row>
    <row r="119" spans="1:11" ht="16.5" customHeight="1" x14ac:dyDescent="0.25">
      <c r="B119" s="11" t="s">
        <v>70</v>
      </c>
      <c r="C119" s="20"/>
      <c r="E119" s="45"/>
      <c r="I119" s="45"/>
    </row>
    <row r="120" spans="1:11" ht="16.5" customHeight="1" x14ac:dyDescent="0.25">
      <c r="B120" s="11" t="s">
        <v>147</v>
      </c>
      <c r="C120" s="20"/>
      <c r="E120" s="45"/>
      <c r="I120" s="45"/>
    </row>
    <row r="121" spans="1:11" ht="16.5" customHeight="1" x14ac:dyDescent="0.25">
      <c r="B121" s="11" t="s">
        <v>106</v>
      </c>
      <c r="C121" s="20"/>
      <c r="E121" s="52">
        <v>322498713</v>
      </c>
      <c r="F121" s="40"/>
      <c r="G121" s="40">
        <v>322498713</v>
      </c>
      <c r="H121" s="40"/>
      <c r="I121" s="52">
        <v>322498713</v>
      </c>
      <c r="J121" s="40"/>
      <c r="K121" s="40">
        <v>322498713</v>
      </c>
    </row>
    <row r="122" spans="1:11" ht="16.5" customHeight="1" x14ac:dyDescent="0.25">
      <c r="A122" s="11" t="s">
        <v>115</v>
      </c>
      <c r="C122" s="20"/>
      <c r="E122" s="64">
        <v>665525655</v>
      </c>
      <c r="F122" s="44"/>
      <c r="G122" s="40">
        <v>665525655</v>
      </c>
      <c r="H122" s="44"/>
      <c r="I122" s="64">
        <v>665525655</v>
      </c>
      <c r="J122" s="44"/>
      <c r="K122" s="40">
        <v>665525655</v>
      </c>
    </row>
    <row r="123" spans="1:11" ht="16.5" customHeight="1" x14ac:dyDescent="0.25">
      <c r="A123" s="11" t="s">
        <v>95</v>
      </c>
      <c r="C123" s="20"/>
      <c r="E123" s="64"/>
      <c r="F123" s="44"/>
      <c r="G123" s="40"/>
      <c r="H123" s="44"/>
      <c r="I123" s="64"/>
      <c r="J123" s="44"/>
      <c r="K123" s="40"/>
    </row>
    <row r="124" spans="1:11" ht="16.5" customHeight="1" x14ac:dyDescent="0.25">
      <c r="B124" s="11" t="s">
        <v>96</v>
      </c>
      <c r="C124" s="20"/>
      <c r="E124" s="64">
        <v>-20637124</v>
      </c>
      <c r="F124" s="44"/>
      <c r="G124" s="40">
        <v>-20637124</v>
      </c>
      <c r="H124" s="44"/>
      <c r="I124" s="64">
        <v>-21000000</v>
      </c>
      <c r="J124" s="44"/>
      <c r="K124" s="40">
        <v>-21000000</v>
      </c>
    </row>
    <row r="125" spans="1:11" ht="16.5" customHeight="1" x14ac:dyDescent="0.25">
      <c r="A125" s="11" t="s">
        <v>169</v>
      </c>
      <c r="C125" s="20"/>
      <c r="E125" s="52"/>
      <c r="F125" s="40"/>
      <c r="G125" s="44"/>
      <c r="H125" s="44"/>
      <c r="I125" s="64"/>
      <c r="J125" s="44"/>
      <c r="K125" s="44"/>
    </row>
    <row r="126" spans="1:11" ht="16.5" customHeight="1" x14ac:dyDescent="0.25">
      <c r="B126" s="11" t="s">
        <v>79</v>
      </c>
      <c r="C126" s="20"/>
      <c r="E126" s="52">
        <v>32250000</v>
      </c>
      <c r="F126" s="40"/>
      <c r="G126" s="40">
        <v>32250000</v>
      </c>
      <c r="H126" s="40"/>
      <c r="I126" s="52">
        <v>32250000</v>
      </c>
      <c r="J126" s="40"/>
      <c r="K126" s="40">
        <v>32250000</v>
      </c>
    </row>
    <row r="127" spans="1:11" ht="16.5" customHeight="1" x14ac:dyDescent="0.25">
      <c r="B127" s="11" t="s">
        <v>31</v>
      </c>
      <c r="C127" s="20"/>
      <c r="E127" s="52">
        <v>137765374</v>
      </c>
      <c r="F127" s="40"/>
      <c r="G127" s="40">
        <v>145982615</v>
      </c>
      <c r="H127" s="40"/>
      <c r="I127" s="52">
        <v>139607091</v>
      </c>
      <c r="J127" s="40"/>
      <c r="K127" s="40">
        <v>147175539</v>
      </c>
    </row>
    <row r="128" spans="1:11" ht="16.5" customHeight="1" x14ac:dyDescent="0.25">
      <c r="A128" s="11" t="s">
        <v>80</v>
      </c>
      <c r="E128" s="53">
        <v>-3280259</v>
      </c>
      <c r="F128" s="40"/>
      <c r="G128" s="41">
        <v>-3280259</v>
      </c>
      <c r="H128" s="40"/>
      <c r="I128" s="53">
        <v>-3280910</v>
      </c>
      <c r="J128" s="40"/>
      <c r="K128" s="41">
        <v>-3280910</v>
      </c>
    </row>
    <row r="129" spans="1:11" ht="16.5" customHeight="1" x14ac:dyDescent="0.25">
      <c r="E129" s="48"/>
      <c r="F129" s="29"/>
      <c r="G129" s="31"/>
      <c r="H129" s="29"/>
      <c r="I129" s="48"/>
      <c r="J129" s="29"/>
      <c r="K129" s="29"/>
    </row>
    <row r="130" spans="1:11" ht="16.5" customHeight="1" x14ac:dyDescent="0.25">
      <c r="A130" s="8" t="s">
        <v>32</v>
      </c>
      <c r="C130" s="11"/>
      <c r="E130" s="55"/>
      <c r="F130" s="11"/>
      <c r="G130" s="11"/>
      <c r="H130" s="11"/>
      <c r="I130" s="55"/>
      <c r="J130" s="11"/>
      <c r="K130" s="11"/>
    </row>
    <row r="131" spans="1:11" ht="16.5" customHeight="1" x14ac:dyDescent="0.25">
      <c r="A131" s="8"/>
      <c r="B131" s="8" t="s">
        <v>151</v>
      </c>
      <c r="C131" s="11"/>
      <c r="E131" s="51">
        <f>SUM(E121:E130)</f>
        <v>1134122359</v>
      </c>
      <c r="F131" s="29"/>
      <c r="G131" s="29">
        <f>SUM(G121:G130)</f>
        <v>1142339600</v>
      </c>
      <c r="H131" s="29"/>
      <c r="I131" s="51">
        <f>SUM(I121:I130)</f>
        <v>1135600549</v>
      </c>
      <c r="J131" s="29"/>
      <c r="K131" s="29">
        <f>SUM(K121:K130)</f>
        <v>1143168997</v>
      </c>
    </row>
    <row r="132" spans="1:11" ht="16.5" customHeight="1" x14ac:dyDescent="0.25">
      <c r="A132" s="11" t="s">
        <v>33</v>
      </c>
      <c r="C132" s="11"/>
      <c r="E132" s="47">
        <v>0</v>
      </c>
      <c r="F132" s="29"/>
      <c r="G132" s="28" t="s">
        <v>30</v>
      </c>
      <c r="H132" s="29"/>
      <c r="I132" s="47">
        <v>0</v>
      </c>
      <c r="J132" s="29"/>
      <c r="K132" s="28" t="s">
        <v>30</v>
      </c>
    </row>
    <row r="133" spans="1:11" ht="16.5" customHeight="1" x14ac:dyDescent="0.25">
      <c r="C133" s="8"/>
      <c r="D133" s="8"/>
      <c r="E133" s="48"/>
      <c r="F133" s="29"/>
      <c r="G133" s="31"/>
      <c r="H133" s="29"/>
      <c r="I133" s="48"/>
      <c r="J133" s="29"/>
      <c r="K133" s="29"/>
    </row>
    <row r="134" spans="1:11" ht="16.5" customHeight="1" x14ac:dyDescent="0.25">
      <c r="A134" s="8" t="s">
        <v>34</v>
      </c>
      <c r="C134" s="11"/>
      <c r="E134" s="49">
        <f>SUM(E131:E132)</f>
        <v>1134122359</v>
      </c>
      <c r="F134" s="29"/>
      <c r="G134" s="30">
        <f>SUM(G131:G132)</f>
        <v>1142339600</v>
      </c>
      <c r="H134" s="29"/>
      <c r="I134" s="49">
        <f>SUM(I131:I132)</f>
        <v>1135600549</v>
      </c>
      <c r="J134" s="29"/>
      <c r="K134" s="30">
        <f>SUM(K131:K132)</f>
        <v>1143168997</v>
      </c>
    </row>
    <row r="135" spans="1:11" ht="16.5" customHeight="1" x14ac:dyDescent="0.25">
      <c r="A135" s="8"/>
      <c r="C135" s="11"/>
      <c r="E135" s="50"/>
      <c r="F135" s="29"/>
      <c r="G135" s="32"/>
      <c r="H135" s="29"/>
      <c r="I135" s="50"/>
      <c r="J135" s="29"/>
      <c r="K135" s="32"/>
    </row>
    <row r="136" spans="1:11" ht="16.5" customHeight="1" x14ac:dyDescent="0.25">
      <c r="E136" s="51"/>
      <c r="F136" s="29"/>
      <c r="G136" s="29"/>
      <c r="H136" s="29"/>
      <c r="I136" s="51"/>
      <c r="J136" s="29"/>
      <c r="K136" s="29"/>
    </row>
    <row r="137" spans="1:11" ht="16.5" customHeight="1" thickBot="1" x14ac:dyDescent="0.3">
      <c r="A137" s="8" t="s">
        <v>35</v>
      </c>
      <c r="B137" s="8"/>
      <c r="E137" s="56">
        <f>+E134+E88</f>
        <v>1630773300</v>
      </c>
      <c r="F137" s="27"/>
      <c r="G137" s="36">
        <f>+G134+G88</f>
        <v>1453564871</v>
      </c>
      <c r="H137" s="27"/>
      <c r="I137" s="56">
        <f>+I134+I88</f>
        <v>1626208628</v>
      </c>
      <c r="J137" s="27"/>
      <c r="K137" s="36">
        <f>+K134+K88</f>
        <v>1452133880</v>
      </c>
    </row>
    <row r="138" spans="1:11" ht="16.5" customHeight="1" thickTop="1" x14ac:dyDescent="0.25">
      <c r="A138" s="8"/>
      <c r="B138" s="8"/>
      <c r="E138" s="29"/>
      <c r="F138" s="27"/>
      <c r="G138" s="29"/>
      <c r="H138" s="27"/>
      <c r="I138" s="29"/>
      <c r="J138" s="27"/>
      <c r="K138" s="29"/>
    </row>
    <row r="139" spans="1:11" ht="16.5" customHeight="1" x14ac:dyDescent="0.25">
      <c r="A139" s="8"/>
      <c r="B139" s="8"/>
      <c r="E139" s="29"/>
      <c r="F139" s="27"/>
      <c r="G139" s="29"/>
      <c r="H139" s="27"/>
      <c r="I139" s="29"/>
      <c r="J139" s="27"/>
      <c r="K139" s="29"/>
    </row>
    <row r="140" spans="1:11" ht="16.5" customHeight="1" x14ac:dyDescent="0.25">
      <c r="A140" s="8"/>
      <c r="B140" s="8"/>
      <c r="E140" s="29"/>
      <c r="F140" s="27"/>
      <c r="G140" s="29"/>
      <c r="H140" s="27"/>
      <c r="I140" s="29"/>
      <c r="J140" s="27"/>
      <c r="K140" s="29"/>
    </row>
    <row r="141" spans="1:11" ht="16.5" customHeight="1" x14ac:dyDescent="0.25">
      <c r="A141" s="8"/>
      <c r="B141" s="8"/>
      <c r="E141" s="29"/>
      <c r="F141" s="27"/>
      <c r="G141" s="29"/>
      <c r="H141" s="27"/>
      <c r="I141" s="29"/>
      <c r="J141" s="27"/>
      <c r="K141" s="29"/>
    </row>
    <row r="142" spans="1:11" ht="16.5" customHeight="1" x14ac:dyDescent="0.25">
      <c r="A142" s="8"/>
      <c r="B142" s="8"/>
      <c r="E142" s="29"/>
      <c r="F142" s="27"/>
      <c r="G142" s="29"/>
      <c r="H142" s="27"/>
      <c r="I142" s="29"/>
      <c r="J142" s="27"/>
      <c r="K142" s="29"/>
    </row>
    <row r="143" spans="1:11" ht="16.5" customHeight="1" x14ac:dyDescent="0.25">
      <c r="A143" s="8"/>
      <c r="B143" s="8"/>
      <c r="E143" s="29"/>
      <c r="F143" s="29"/>
      <c r="G143" s="29"/>
      <c r="H143" s="29"/>
      <c r="I143" s="29"/>
      <c r="J143" s="29"/>
      <c r="K143" s="29"/>
    </row>
    <row r="144" spans="1:11" ht="16.5" customHeight="1" x14ac:dyDescent="0.25">
      <c r="A144" s="8"/>
      <c r="B144" s="8"/>
      <c r="E144" s="29"/>
      <c r="F144" s="29"/>
      <c r="G144" s="29"/>
      <c r="H144" s="29"/>
      <c r="I144" s="29"/>
      <c r="J144" s="29"/>
      <c r="K144" s="29"/>
    </row>
    <row r="145" spans="1:11" ht="24" customHeight="1" x14ac:dyDescent="0.25">
      <c r="A145" s="8"/>
      <c r="B145" s="8"/>
      <c r="E145" s="29"/>
      <c r="F145" s="27"/>
      <c r="G145" s="29"/>
      <c r="H145" s="27"/>
      <c r="I145" s="29"/>
      <c r="J145" s="27"/>
      <c r="K145" s="29"/>
    </row>
    <row r="146" spans="1:11" ht="21.95" customHeight="1" x14ac:dyDescent="0.25">
      <c r="A146" s="33" t="str">
        <f>+A98</f>
        <v>The accompanying notes form part of this interim financial information.</v>
      </c>
      <c r="B146" s="33"/>
      <c r="C146" s="34"/>
      <c r="D146" s="33"/>
      <c r="E146" s="13"/>
      <c r="F146" s="14"/>
      <c r="G146" s="13"/>
      <c r="H146" s="14"/>
      <c r="I146" s="14"/>
      <c r="J146" s="14"/>
      <c r="K146" s="14"/>
    </row>
  </sheetData>
  <mergeCells count="12">
    <mergeCell ref="I6:K6"/>
    <mergeCell ref="I7:K7"/>
    <mergeCell ref="I55:K55"/>
    <mergeCell ref="E6:G6"/>
    <mergeCell ref="E7:G7"/>
    <mergeCell ref="I105:K105"/>
    <mergeCell ref="E104:G104"/>
    <mergeCell ref="E105:G105"/>
    <mergeCell ref="E55:G55"/>
    <mergeCell ref="E56:G56"/>
    <mergeCell ref="I56:K56"/>
    <mergeCell ref="I104:K104"/>
  </mergeCells>
  <pageMargins left="0.9" right="0.5" top="0.5" bottom="0.6" header="0.49" footer="0.4"/>
  <pageSetup paperSize="9" scale="98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49" max="10" man="1"/>
    <brk id="98" max="10" man="1"/>
  </rowBreaks>
  <ignoredErrors>
    <ignoredError sqref="E108:K108 F10 E10 G10:K10 E59:K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6"/>
  <sheetViews>
    <sheetView topLeftCell="A37" zoomScaleNormal="100" zoomScaleSheetLayoutView="70" workbookViewId="0">
      <selection activeCell="A51" sqref="A51"/>
    </sheetView>
  </sheetViews>
  <sheetFormatPr defaultColWidth="9.140625" defaultRowHeight="16.5" customHeight="1" x14ac:dyDescent="0.25"/>
  <cols>
    <col min="1" max="1" width="31.42578125" style="112" customWidth="1"/>
    <col min="2" max="2" width="4.85546875" style="114" customWidth="1"/>
    <col min="3" max="3" width="0.7109375" style="112" customWidth="1"/>
    <col min="4" max="4" width="12" style="115" customWidth="1"/>
    <col min="5" max="5" width="0.7109375" style="115" customWidth="1"/>
    <col min="6" max="6" width="12" style="115" customWidth="1"/>
    <col min="7" max="7" width="0.7109375" style="115" customWidth="1"/>
    <col min="8" max="8" width="12" style="115" customWidth="1"/>
    <col min="9" max="9" width="0.7109375" style="115" customWidth="1"/>
    <col min="10" max="10" width="12" style="115" customWidth="1"/>
    <col min="11" max="16384" width="9.140625" style="112"/>
  </cols>
  <sheetData>
    <row r="1" spans="1:10" ht="16.5" customHeight="1" x14ac:dyDescent="0.25">
      <c r="A1" s="113" t="str">
        <f>'BS2-4'!A1</f>
        <v>Sunsweet Public Company Limited</v>
      </c>
    </row>
    <row r="2" spans="1:10" ht="16.5" customHeight="1" x14ac:dyDescent="0.25">
      <c r="A2" s="113" t="s">
        <v>36</v>
      </c>
      <c r="B2" s="113"/>
      <c r="C2" s="113"/>
      <c r="D2" s="116"/>
      <c r="F2" s="116"/>
    </row>
    <row r="3" spans="1:10" ht="16.5" customHeight="1" x14ac:dyDescent="0.25">
      <c r="A3" s="117" t="s">
        <v>205</v>
      </c>
      <c r="B3" s="118"/>
      <c r="C3" s="118"/>
      <c r="D3" s="119"/>
      <c r="E3" s="120"/>
      <c r="F3" s="119"/>
      <c r="G3" s="120"/>
      <c r="H3" s="120"/>
      <c r="I3" s="120"/>
      <c r="J3" s="120"/>
    </row>
    <row r="4" spans="1:10" ht="14.1" customHeight="1" x14ac:dyDescent="0.25">
      <c r="A4" s="121"/>
      <c r="B4" s="113"/>
      <c r="C4" s="113"/>
      <c r="D4" s="116"/>
      <c r="F4" s="116"/>
    </row>
    <row r="5" spans="1:10" ht="14.1" customHeight="1" x14ac:dyDescent="0.25"/>
    <row r="6" spans="1:10" ht="14.1" customHeight="1" x14ac:dyDescent="0.25">
      <c r="D6" s="260" t="s">
        <v>1</v>
      </c>
      <c r="E6" s="260"/>
      <c r="F6" s="260"/>
      <c r="G6" s="7"/>
      <c r="H6" s="261" t="s">
        <v>2</v>
      </c>
      <c r="I6" s="261"/>
      <c r="J6" s="261"/>
    </row>
    <row r="7" spans="1:10" ht="14.1" customHeight="1" x14ac:dyDescent="0.25">
      <c r="B7" s="122"/>
      <c r="D7" s="262" t="s">
        <v>66</v>
      </c>
      <c r="E7" s="262"/>
      <c r="F7" s="262"/>
      <c r="G7" s="116"/>
      <c r="H7" s="262" t="s">
        <v>66</v>
      </c>
      <c r="I7" s="262"/>
      <c r="J7" s="262"/>
    </row>
    <row r="8" spans="1:10" ht="14.1" customHeight="1" x14ac:dyDescent="0.25">
      <c r="B8" s="122"/>
      <c r="D8" s="123" t="s">
        <v>68</v>
      </c>
      <c r="E8" s="123"/>
      <c r="F8" s="123" t="s">
        <v>68</v>
      </c>
      <c r="G8" s="255"/>
      <c r="H8" s="123" t="s">
        <v>68</v>
      </c>
      <c r="I8" s="123"/>
      <c r="J8" s="123" t="s">
        <v>68</v>
      </c>
    </row>
    <row r="9" spans="1:10" ht="14.1" customHeight="1" x14ac:dyDescent="0.25">
      <c r="B9" s="122"/>
      <c r="D9" s="123" t="s">
        <v>162</v>
      </c>
      <c r="E9" s="124"/>
      <c r="F9" s="123" t="s">
        <v>112</v>
      </c>
      <c r="G9" s="124"/>
      <c r="H9" s="123" t="s">
        <v>162</v>
      </c>
      <c r="I9" s="124"/>
      <c r="J9" s="123" t="s">
        <v>112</v>
      </c>
    </row>
    <row r="10" spans="1:10" ht="14.1" customHeight="1" x14ac:dyDescent="0.25">
      <c r="A10" s="113"/>
      <c r="B10" s="122"/>
      <c r="D10" s="3" t="s">
        <v>5</v>
      </c>
      <c r="E10" s="124"/>
      <c r="F10" s="3" t="s">
        <v>5</v>
      </c>
      <c r="G10" s="124"/>
      <c r="H10" s="3" t="s">
        <v>5</v>
      </c>
      <c r="I10" s="124"/>
      <c r="J10" s="3" t="s">
        <v>5</v>
      </c>
    </row>
    <row r="11" spans="1:10" ht="14.1" customHeight="1" x14ac:dyDescent="0.25">
      <c r="A11" s="113"/>
      <c r="B11" s="122"/>
      <c r="D11" s="57"/>
      <c r="E11" s="124"/>
      <c r="F11" s="4"/>
      <c r="G11" s="124"/>
      <c r="H11" s="57"/>
      <c r="I11" s="124"/>
      <c r="J11" s="4"/>
    </row>
    <row r="12" spans="1:10" ht="14.1" customHeight="1" x14ac:dyDescent="0.25">
      <c r="A12" s="112" t="s">
        <v>122</v>
      </c>
      <c r="B12" s="122"/>
      <c r="D12" s="63">
        <v>820262262</v>
      </c>
      <c r="E12" s="125"/>
      <c r="F12" s="126">
        <v>770832623</v>
      </c>
      <c r="G12" s="127"/>
      <c r="H12" s="128">
        <v>812721664</v>
      </c>
      <c r="I12" s="127"/>
      <c r="J12" s="126">
        <v>767778025</v>
      </c>
    </row>
    <row r="13" spans="1:10" ht="14.1" customHeight="1" x14ac:dyDescent="0.25">
      <c r="A13" s="112" t="s">
        <v>78</v>
      </c>
      <c r="B13" s="122"/>
      <c r="D13" s="53">
        <v>-654936617</v>
      </c>
      <c r="E13" s="125"/>
      <c r="F13" s="129">
        <v>-609594971</v>
      </c>
      <c r="G13" s="127"/>
      <c r="H13" s="49">
        <v>-649526530</v>
      </c>
      <c r="I13" s="127"/>
      <c r="J13" s="129">
        <v>-606784652</v>
      </c>
    </row>
    <row r="14" spans="1:10" ht="14.1" customHeight="1" x14ac:dyDescent="0.25">
      <c r="B14" s="122"/>
      <c r="D14" s="63"/>
      <c r="E14" s="125"/>
      <c r="F14" s="125"/>
      <c r="G14" s="125"/>
      <c r="H14" s="63"/>
      <c r="I14" s="125"/>
      <c r="J14" s="125"/>
    </row>
    <row r="15" spans="1:10" ht="14.1" customHeight="1" x14ac:dyDescent="0.25">
      <c r="A15" s="113" t="s">
        <v>73</v>
      </c>
      <c r="B15" s="122"/>
      <c r="D15" s="63">
        <f>SUM(D12,D13)</f>
        <v>165325645</v>
      </c>
      <c r="E15" s="125"/>
      <c r="F15" s="125">
        <f>SUM(F12,F13)</f>
        <v>161237652</v>
      </c>
      <c r="G15" s="125"/>
      <c r="H15" s="63">
        <f>SUM(H12,H13)</f>
        <v>163195134</v>
      </c>
      <c r="I15" s="125"/>
      <c r="J15" s="125">
        <f>SUM(J12,J13)</f>
        <v>160993373</v>
      </c>
    </row>
    <row r="16" spans="1:10" ht="14.1" customHeight="1" x14ac:dyDescent="0.25">
      <c r="A16" s="112" t="s">
        <v>37</v>
      </c>
      <c r="B16" s="122"/>
      <c r="D16" s="63">
        <v>2194102</v>
      </c>
      <c r="E16" s="125"/>
      <c r="F16" s="126">
        <v>1805299</v>
      </c>
      <c r="G16" s="127"/>
      <c r="H16" s="128">
        <v>3635899</v>
      </c>
      <c r="I16" s="127"/>
      <c r="J16" s="126">
        <v>2000299</v>
      </c>
    </row>
    <row r="17" spans="1:10" ht="14.1" customHeight="1" x14ac:dyDescent="0.25">
      <c r="A17" s="112" t="s">
        <v>211</v>
      </c>
      <c r="B17" s="122"/>
      <c r="D17" s="63">
        <v>-42979587</v>
      </c>
      <c r="E17" s="125"/>
      <c r="F17" s="126">
        <v>-27316096</v>
      </c>
      <c r="G17" s="127"/>
      <c r="H17" s="128">
        <v>-42978962</v>
      </c>
      <c r="I17" s="127"/>
      <c r="J17" s="126">
        <v>-27209429</v>
      </c>
    </row>
    <row r="18" spans="1:10" ht="14.1" customHeight="1" x14ac:dyDescent="0.25">
      <c r="A18" s="112" t="s">
        <v>192</v>
      </c>
      <c r="B18" s="122"/>
      <c r="D18" s="63">
        <v>-10200665</v>
      </c>
      <c r="E18" s="125"/>
      <c r="F18" s="125">
        <v>-11844253</v>
      </c>
      <c r="G18" s="125"/>
      <c r="H18" s="63">
        <v>-10200665</v>
      </c>
      <c r="I18" s="125"/>
      <c r="J18" s="125">
        <v>-11844253</v>
      </c>
    </row>
    <row r="19" spans="1:10" ht="14.1" customHeight="1" x14ac:dyDescent="0.25">
      <c r="A19" s="112" t="s">
        <v>38</v>
      </c>
      <c r="B19" s="122"/>
      <c r="D19" s="63">
        <v>-56484418</v>
      </c>
      <c r="E19" s="125"/>
      <c r="F19" s="126">
        <v>-48549395</v>
      </c>
      <c r="G19" s="127"/>
      <c r="H19" s="128">
        <v>-56277851</v>
      </c>
      <c r="I19" s="127"/>
      <c r="J19" s="126">
        <v>-48528001</v>
      </c>
    </row>
    <row r="20" spans="1:10" ht="14.1" customHeight="1" x14ac:dyDescent="0.25">
      <c r="A20" s="112" t="s">
        <v>39</v>
      </c>
      <c r="B20" s="122"/>
      <c r="D20" s="63">
        <v>-20065333</v>
      </c>
      <c r="E20" s="125"/>
      <c r="F20" s="126">
        <v>-18692482</v>
      </c>
      <c r="G20" s="127"/>
      <c r="H20" s="128">
        <v>-19282741</v>
      </c>
      <c r="I20" s="127"/>
      <c r="J20" s="126">
        <v>-18645587</v>
      </c>
    </row>
    <row r="21" spans="1:10" ht="14.1" customHeight="1" x14ac:dyDescent="0.25">
      <c r="A21" s="112" t="s">
        <v>40</v>
      </c>
      <c r="B21" s="122"/>
      <c r="D21" s="53">
        <v>-437221</v>
      </c>
      <c r="E21" s="125"/>
      <c r="F21" s="129">
        <v>-396305</v>
      </c>
      <c r="G21" s="127"/>
      <c r="H21" s="49">
        <v>-388903</v>
      </c>
      <c r="I21" s="127"/>
      <c r="J21" s="129">
        <v>-396305</v>
      </c>
    </row>
    <row r="22" spans="1:10" ht="14.1" customHeight="1" x14ac:dyDescent="0.25">
      <c r="B22" s="122"/>
      <c r="D22" s="63"/>
      <c r="E22" s="125"/>
      <c r="F22" s="125"/>
      <c r="G22" s="125"/>
      <c r="H22" s="63"/>
      <c r="I22" s="125"/>
      <c r="J22" s="125"/>
    </row>
    <row r="23" spans="1:10" ht="14.1" customHeight="1" x14ac:dyDescent="0.25">
      <c r="A23" s="113" t="s">
        <v>123</v>
      </c>
      <c r="B23" s="122"/>
      <c r="D23" s="63">
        <f>SUM(D15:D21)</f>
        <v>37352523</v>
      </c>
      <c r="E23" s="125"/>
      <c r="F23" s="125">
        <f>SUM(F15:F21)</f>
        <v>56244420</v>
      </c>
      <c r="G23" s="125"/>
      <c r="H23" s="63">
        <f>SUM(H15:H21)</f>
        <v>37701911</v>
      </c>
      <c r="I23" s="125"/>
      <c r="J23" s="125">
        <f>SUM(J15:J21)</f>
        <v>56370097</v>
      </c>
    </row>
    <row r="24" spans="1:10" ht="14.1" customHeight="1" x14ac:dyDescent="0.25">
      <c r="A24" s="112" t="s">
        <v>41</v>
      </c>
      <c r="D24" s="90">
        <v>-5130837</v>
      </c>
      <c r="E24" s="125"/>
      <c r="F24" s="130">
        <v>-3044902</v>
      </c>
      <c r="G24" s="127"/>
      <c r="H24" s="131">
        <v>-5130837</v>
      </c>
      <c r="I24" s="127"/>
      <c r="J24" s="129">
        <v>-3066847</v>
      </c>
    </row>
    <row r="25" spans="1:10" ht="14.1" customHeight="1" x14ac:dyDescent="0.25">
      <c r="B25" s="122"/>
      <c r="D25" s="132"/>
      <c r="E25" s="125"/>
      <c r="F25" s="133"/>
      <c r="G25" s="125"/>
      <c r="H25" s="132"/>
      <c r="I25" s="125"/>
      <c r="J25" s="133"/>
    </row>
    <row r="26" spans="1:10" ht="14.1" customHeight="1" x14ac:dyDescent="0.25">
      <c r="A26" s="113" t="s">
        <v>124</v>
      </c>
      <c r="B26" s="122"/>
      <c r="D26" s="132">
        <f>SUM(D23:D24)</f>
        <v>32221686</v>
      </c>
      <c r="E26" s="125"/>
      <c r="F26" s="125">
        <f>SUM(F23,F24)</f>
        <v>53199518</v>
      </c>
      <c r="G26" s="125"/>
      <c r="H26" s="132">
        <f>SUM(H23:H24)</f>
        <v>32571074</v>
      </c>
      <c r="I26" s="125"/>
      <c r="J26" s="125">
        <f>SUM(J23,J24)</f>
        <v>53303250</v>
      </c>
    </row>
    <row r="27" spans="1:10" ht="14.1" customHeight="1" x14ac:dyDescent="0.25">
      <c r="A27" s="112" t="s">
        <v>193</v>
      </c>
      <c r="B27" s="221"/>
      <c r="D27" s="131">
        <v>0</v>
      </c>
      <c r="E27" s="84"/>
      <c r="F27" s="134">
        <v>0</v>
      </c>
      <c r="G27" s="127"/>
      <c r="H27" s="131">
        <v>0</v>
      </c>
      <c r="I27" s="127"/>
      <c r="J27" s="134">
        <v>0</v>
      </c>
    </row>
    <row r="28" spans="1:10" ht="14.1" customHeight="1" x14ac:dyDescent="0.25">
      <c r="A28" s="222"/>
      <c r="B28" s="221"/>
      <c r="D28" s="219"/>
      <c r="E28" s="84"/>
      <c r="F28" s="203"/>
      <c r="G28" s="127"/>
      <c r="H28" s="219"/>
      <c r="I28" s="127"/>
      <c r="J28" s="203"/>
    </row>
    <row r="29" spans="1:10" ht="14.1" customHeight="1" x14ac:dyDescent="0.25">
      <c r="A29" s="113" t="s">
        <v>177</v>
      </c>
      <c r="B29" s="122"/>
      <c r="D29" s="135"/>
      <c r="E29" s="125"/>
      <c r="F29" s="133"/>
      <c r="G29" s="125"/>
      <c r="H29" s="135"/>
      <c r="I29" s="125"/>
      <c r="J29" s="133"/>
    </row>
    <row r="30" spans="1:10" ht="14.1" customHeight="1" thickBot="1" x14ac:dyDescent="0.3">
      <c r="A30" s="113" t="s">
        <v>125</v>
      </c>
      <c r="B30" s="122"/>
      <c r="D30" s="225">
        <f>SUM(D26,D27)</f>
        <v>32221686</v>
      </c>
      <c r="E30" s="125"/>
      <c r="F30" s="136">
        <f>SUM(F26,F27)</f>
        <v>53199518</v>
      </c>
      <c r="G30" s="125"/>
      <c r="H30" s="225">
        <f>SUM(H26,H27)</f>
        <v>32571074</v>
      </c>
      <c r="I30" s="125"/>
      <c r="J30" s="136">
        <f>SUM(J26,J27)</f>
        <v>53303250</v>
      </c>
    </row>
    <row r="31" spans="1:10" ht="14.1" customHeight="1" thickTop="1" x14ac:dyDescent="0.25">
      <c r="B31" s="122"/>
      <c r="D31" s="135"/>
      <c r="E31" s="125"/>
      <c r="F31" s="133"/>
      <c r="G31" s="125"/>
      <c r="H31" s="135"/>
      <c r="I31" s="125"/>
      <c r="J31" s="133"/>
    </row>
    <row r="32" spans="1:10" ht="14.1" customHeight="1" x14ac:dyDescent="0.25">
      <c r="A32" s="113" t="s">
        <v>126</v>
      </c>
      <c r="D32" s="58"/>
      <c r="E32" s="125"/>
      <c r="F32" s="125"/>
      <c r="G32" s="125"/>
      <c r="H32" s="58"/>
      <c r="I32" s="125"/>
      <c r="J32" s="125"/>
    </row>
    <row r="33" spans="1:10" ht="14.1" customHeight="1" x14ac:dyDescent="0.25">
      <c r="A33" s="112" t="s">
        <v>150</v>
      </c>
      <c r="D33" s="58">
        <v>32221686</v>
      </c>
      <c r="E33" s="125"/>
      <c r="F33" s="125">
        <v>53199518</v>
      </c>
      <c r="G33" s="125"/>
      <c r="H33" s="58">
        <v>32571074</v>
      </c>
      <c r="I33" s="125"/>
      <c r="J33" s="125">
        <v>53303250</v>
      </c>
    </row>
    <row r="34" spans="1:10" ht="14.1" customHeight="1" x14ac:dyDescent="0.25">
      <c r="A34" s="112" t="s">
        <v>42</v>
      </c>
      <c r="D34" s="131">
        <v>0</v>
      </c>
      <c r="E34" s="84"/>
      <c r="F34" s="134" t="s">
        <v>30</v>
      </c>
      <c r="G34" s="127"/>
      <c r="H34" s="131">
        <v>0</v>
      </c>
      <c r="I34" s="127"/>
      <c r="J34" s="134" t="s">
        <v>30</v>
      </c>
    </row>
    <row r="35" spans="1:10" ht="14.1" customHeight="1" x14ac:dyDescent="0.25">
      <c r="D35" s="58"/>
      <c r="E35" s="125"/>
      <c r="F35" s="125"/>
      <c r="G35" s="125"/>
      <c r="H35" s="58"/>
      <c r="I35" s="125"/>
      <c r="J35" s="125"/>
    </row>
    <row r="36" spans="1:10" ht="14.1" customHeight="1" thickBot="1" x14ac:dyDescent="0.3">
      <c r="D36" s="225">
        <f>SUM(D33:D34)</f>
        <v>32221686</v>
      </c>
      <c r="E36" s="125"/>
      <c r="F36" s="136">
        <f>SUM(F33:F34)</f>
        <v>53199518</v>
      </c>
      <c r="G36" s="125"/>
      <c r="H36" s="225">
        <f>SUM(H33:H34)</f>
        <v>32571074</v>
      </c>
      <c r="I36" s="125"/>
      <c r="J36" s="136">
        <f>SUM(J33:J34)</f>
        <v>53303250</v>
      </c>
    </row>
    <row r="37" spans="1:10" ht="14.1" customHeight="1" thickTop="1" x14ac:dyDescent="0.25">
      <c r="A37" s="113" t="s">
        <v>129</v>
      </c>
      <c r="D37" s="58"/>
      <c r="E37" s="125"/>
      <c r="F37" s="125"/>
      <c r="G37" s="125"/>
      <c r="H37" s="58"/>
      <c r="I37" s="125"/>
      <c r="J37" s="125"/>
    </row>
    <row r="38" spans="1:10" ht="14.1" customHeight="1" x14ac:dyDescent="0.25">
      <c r="A38" s="113" t="s">
        <v>130</v>
      </c>
      <c r="D38" s="58"/>
      <c r="E38" s="125"/>
      <c r="F38" s="125"/>
      <c r="G38" s="125"/>
      <c r="H38" s="58"/>
      <c r="I38" s="125"/>
      <c r="J38" s="125"/>
    </row>
    <row r="39" spans="1:10" ht="14.1" customHeight="1" x14ac:dyDescent="0.25">
      <c r="A39" s="112" t="s">
        <v>150</v>
      </c>
      <c r="D39" s="58">
        <v>32221686</v>
      </c>
      <c r="E39" s="125"/>
      <c r="F39" s="125">
        <v>53199518</v>
      </c>
      <c r="G39" s="125"/>
      <c r="H39" s="58">
        <v>32571074</v>
      </c>
      <c r="I39" s="125"/>
      <c r="J39" s="125">
        <v>53303250</v>
      </c>
    </row>
    <row r="40" spans="1:10" ht="14.1" customHeight="1" x14ac:dyDescent="0.25">
      <c r="A40" s="112" t="s">
        <v>42</v>
      </c>
      <c r="D40" s="53">
        <v>0</v>
      </c>
      <c r="E40" s="84"/>
      <c r="F40" s="134">
        <v>0</v>
      </c>
      <c r="G40" s="127"/>
      <c r="H40" s="131">
        <v>0</v>
      </c>
      <c r="I40" s="127"/>
      <c r="J40" s="134">
        <v>0</v>
      </c>
    </row>
    <row r="41" spans="1:10" ht="14.1" customHeight="1" x14ac:dyDescent="0.25">
      <c r="D41" s="58"/>
      <c r="E41" s="125"/>
      <c r="F41" s="125"/>
      <c r="G41" s="125"/>
      <c r="H41" s="58"/>
      <c r="I41" s="125"/>
      <c r="J41" s="125"/>
    </row>
    <row r="42" spans="1:10" ht="14.1" customHeight="1" thickBot="1" x14ac:dyDescent="0.3">
      <c r="D42" s="225">
        <f>SUM(D39:D40)</f>
        <v>32221686</v>
      </c>
      <c r="E42" s="125"/>
      <c r="F42" s="136">
        <f>SUM(F39:F40)</f>
        <v>53199518</v>
      </c>
      <c r="G42" s="125"/>
      <c r="H42" s="225">
        <f>SUM(H39:H40)</f>
        <v>32571074</v>
      </c>
      <c r="I42" s="125"/>
      <c r="J42" s="136">
        <f>SUM(J39:J40)</f>
        <v>53303250</v>
      </c>
    </row>
    <row r="43" spans="1:10" s="137" customFormat="1" ht="14.1" customHeight="1" thickTop="1" x14ac:dyDescent="0.25">
      <c r="B43" s="138"/>
      <c r="D43" s="147"/>
      <c r="E43" s="139"/>
      <c r="F43" s="139"/>
      <c r="G43" s="139"/>
      <c r="H43" s="147"/>
      <c r="I43" s="139"/>
      <c r="J43" s="139"/>
    </row>
    <row r="44" spans="1:10" ht="14.1" customHeight="1" x14ac:dyDescent="0.25">
      <c r="A44" s="113" t="s">
        <v>127</v>
      </c>
      <c r="D44" s="58"/>
      <c r="E44" s="125"/>
      <c r="F44" s="125"/>
      <c r="G44" s="125"/>
      <c r="H44" s="58"/>
      <c r="I44" s="125"/>
      <c r="J44" s="125"/>
    </row>
    <row r="45" spans="1:10" ht="14.1" customHeight="1" thickBot="1" x14ac:dyDescent="0.3">
      <c r="A45" s="112" t="s">
        <v>128</v>
      </c>
      <c r="D45" s="148">
        <v>4.9956301763530296E-2</v>
      </c>
      <c r="E45" s="140"/>
      <c r="F45" s="141">
        <v>0.08</v>
      </c>
      <c r="G45" s="142"/>
      <c r="H45" s="215">
        <v>5.0497990747792522E-2</v>
      </c>
      <c r="I45" s="142"/>
      <c r="J45" s="141">
        <v>0.08</v>
      </c>
    </row>
    <row r="46" spans="1:10" ht="14.1" customHeight="1" thickTop="1" x14ac:dyDescent="0.25">
      <c r="A46" s="113"/>
      <c r="D46" s="125"/>
      <c r="E46" s="125"/>
      <c r="F46" s="125"/>
      <c r="G46" s="125"/>
      <c r="H46" s="125"/>
      <c r="I46" s="125"/>
      <c r="J46" s="125"/>
    </row>
    <row r="47" spans="1:10" ht="14.1" customHeight="1" x14ac:dyDescent="0.25"/>
    <row r="48" spans="1:10" ht="14.1" customHeight="1" x14ac:dyDescent="0.25"/>
    <row r="49" spans="1:10" ht="14.1" customHeight="1" x14ac:dyDescent="0.25"/>
    <row r="50" spans="1:10" ht="14.1" customHeight="1" x14ac:dyDescent="0.25"/>
    <row r="51" spans="1:10" ht="14.1" customHeight="1" x14ac:dyDescent="0.25"/>
    <row r="52" spans="1:10" ht="14.1" customHeight="1" x14ac:dyDescent="0.25"/>
    <row r="53" spans="1:10" ht="14.1" customHeight="1" x14ac:dyDescent="0.25"/>
    <row r="54" spans="1:10" ht="14.1" customHeight="1" x14ac:dyDescent="0.25"/>
    <row r="55" spans="1:10" ht="5.25" customHeight="1" x14ac:dyDescent="0.25"/>
    <row r="56" spans="1:10" ht="21.95" customHeight="1" x14ac:dyDescent="0.25">
      <c r="A56" s="143" t="str">
        <f>'BS2-4'!A49</f>
        <v>The accompanying notes form part of this interim financial information.</v>
      </c>
      <c r="B56" s="144"/>
      <c r="C56" s="143"/>
      <c r="D56" s="145"/>
      <c r="E56" s="145"/>
      <c r="F56" s="145"/>
      <c r="G56" s="145"/>
      <c r="H56" s="145"/>
      <c r="I56" s="145"/>
      <c r="J56" s="145"/>
    </row>
  </sheetData>
  <mergeCells count="4">
    <mergeCell ref="D6:F6"/>
    <mergeCell ref="H6:J6"/>
    <mergeCell ref="D7:F7"/>
    <mergeCell ref="H7:J7"/>
  </mergeCells>
  <pageMargins left="0.9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1"/>
  <sheetViews>
    <sheetView topLeftCell="A36" zoomScale="130" zoomScaleNormal="130" zoomScaleSheetLayoutView="115" workbookViewId="0">
      <selection activeCell="C50" sqref="C50"/>
    </sheetView>
  </sheetViews>
  <sheetFormatPr defaultColWidth="9.140625" defaultRowHeight="16.5" customHeight="1" x14ac:dyDescent="0.25"/>
  <cols>
    <col min="1" max="1" width="27.85546875" style="112" customWidth="1"/>
    <col min="2" max="2" width="4.42578125" style="114" customWidth="1"/>
    <col min="3" max="3" width="0.7109375" style="112" customWidth="1"/>
    <col min="4" max="4" width="13.140625" style="115" customWidth="1"/>
    <col min="5" max="5" width="0.7109375" style="115" customWidth="1"/>
    <col min="6" max="6" width="13.28515625" style="115" customWidth="1"/>
    <col min="7" max="7" width="0.7109375" style="115" customWidth="1"/>
    <col min="8" max="8" width="13.28515625" style="115" customWidth="1"/>
    <col min="9" max="9" width="0.7109375" style="115" customWidth="1"/>
    <col min="10" max="10" width="13.140625" style="115" customWidth="1"/>
    <col min="11" max="16384" width="9.140625" style="112"/>
  </cols>
  <sheetData>
    <row r="1" spans="1:10" ht="16.5" customHeight="1" x14ac:dyDescent="0.25">
      <c r="A1" s="113" t="str">
        <f>'BS2-4'!A1</f>
        <v>Sunsweet Public Company Limited</v>
      </c>
    </row>
    <row r="2" spans="1:10" ht="16.5" customHeight="1" x14ac:dyDescent="0.25">
      <c r="A2" s="113" t="s">
        <v>36</v>
      </c>
      <c r="B2" s="113"/>
      <c r="C2" s="113"/>
      <c r="D2" s="116"/>
      <c r="F2" s="116"/>
    </row>
    <row r="3" spans="1:10" ht="16.5" customHeight="1" x14ac:dyDescent="0.25">
      <c r="A3" s="117" t="s">
        <v>206</v>
      </c>
      <c r="B3" s="118"/>
      <c r="C3" s="118"/>
      <c r="D3" s="119"/>
      <c r="E3" s="120"/>
      <c r="F3" s="119"/>
      <c r="G3" s="120"/>
      <c r="H3" s="120"/>
      <c r="I3" s="120"/>
      <c r="J3" s="120"/>
    </row>
    <row r="4" spans="1:10" ht="14.1" customHeight="1" x14ac:dyDescent="0.25">
      <c r="A4" s="121"/>
      <c r="B4" s="113"/>
      <c r="C4" s="113"/>
      <c r="D4" s="116"/>
      <c r="F4" s="116"/>
    </row>
    <row r="5" spans="1:10" ht="14.1" customHeight="1" x14ac:dyDescent="0.25"/>
    <row r="6" spans="1:10" ht="14.1" customHeight="1" x14ac:dyDescent="0.25">
      <c r="D6" s="260" t="s">
        <v>1</v>
      </c>
      <c r="E6" s="260"/>
      <c r="F6" s="260"/>
      <c r="G6" s="7"/>
      <c r="H6" s="261" t="s">
        <v>2</v>
      </c>
      <c r="I6" s="261"/>
      <c r="J6" s="261"/>
    </row>
    <row r="7" spans="1:10" ht="14.1" customHeight="1" x14ac:dyDescent="0.25">
      <c r="B7" s="122"/>
      <c r="D7" s="262" t="s">
        <v>66</v>
      </c>
      <c r="E7" s="262"/>
      <c r="F7" s="262"/>
      <c r="G7" s="116"/>
      <c r="H7" s="262" t="s">
        <v>66</v>
      </c>
      <c r="I7" s="262"/>
      <c r="J7" s="262"/>
    </row>
    <row r="8" spans="1:10" ht="14.1" customHeight="1" x14ac:dyDescent="0.25">
      <c r="B8" s="122"/>
      <c r="D8" s="123" t="s">
        <v>68</v>
      </c>
      <c r="E8" s="123"/>
      <c r="F8" s="123" t="s">
        <v>68</v>
      </c>
      <c r="G8" s="255"/>
      <c r="H8" s="123" t="s">
        <v>68</v>
      </c>
      <c r="I8" s="123"/>
      <c r="J8" s="123" t="s">
        <v>68</v>
      </c>
    </row>
    <row r="9" spans="1:10" ht="14.1" customHeight="1" x14ac:dyDescent="0.25">
      <c r="B9" s="122"/>
      <c r="D9" s="123" t="s">
        <v>162</v>
      </c>
      <c r="E9" s="124"/>
      <c r="F9" s="123" t="s">
        <v>112</v>
      </c>
      <c r="G9" s="124"/>
      <c r="H9" s="123" t="s">
        <v>162</v>
      </c>
      <c r="I9" s="124"/>
      <c r="J9" s="123" t="s">
        <v>112</v>
      </c>
    </row>
    <row r="10" spans="1:10" ht="14.1" customHeight="1" x14ac:dyDescent="0.25">
      <c r="A10" s="113"/>
      <c r="B10" s="146" t="s">
        <v>186</v>
      </c>
      <c r="D10" s="3" t="s">
        <v>5</v>
      </c>
      <c r="E10" s="124"/>
      <c r="F10" s="3" t="s">
        <v>5</v>
      </c>
      <c r="G10" s="124"/>
      <c r="H10" s="3" t="s">
        <v>5</v>
      </c>
      <c r="I10" s="124"/>
      <c r="J10" s="3" t="s">
        <v>5</v>
      </c>
    </row>
    <row r="11" spans="1:10" ht="8.1" customHeight="1" x14ac:dyDescent="0.25">
      <c r="A11" s="113"/>
      <c r="B11" s="122"/>
      <c r="D11" s="57"/>
      <c r="E11" s="124"/>
      <c r="F11" s="4"/>
      <c r="G11" s="124"/>
      <c r="H11" s="57"/>
      <c r="I11" s="124"/>
      <c r="J11" s="4"/>
    </row>
    <row r="12" spans="1:10" ht="14.1" customHeight="1" x14ac:dyDescent="0.25">
      <c r="A12" s="112" t="s">
        <v>122</v>
      </c>
      <c r="B12" s="122"/>
      <c r="D12" s="63">
        <v>2413524431</v>
      </c>
      <c r="E12" s="125"/>
      <c r="F12" s="126">
        <v>2167939394</v>
      </c>
      <c r="G12" s="127"/>
      <c r="H12" s="128">
        <v>2397259687</v>
      </c>
      <c r="I12" s="127"/>
      <c r="J12" s="126">
        <v>2158123901</v>
      </c>
    </row>
    <row r="13" spans="1:10" ht="14.1" customHeight="1" x14ac:dyDescent="0.25">
      <c r="A13" s="112" t="s">
        <v>78</v>
      </c>
      <c r="B13" s="122"/>
      <c r="D13" s="53">
        <v>-2009735977</v>
      </c>
      <c r="E13" s="125"/>
      <c r="F13" s="129">
        <v>-1776288269</v>
      </c>
      <c r="G13" s="127"/>
      <c r="H13" s="49">
        <v>-1996726785</v>
      </c>
      <c r="I13" s="127"/>
      <c r="J13" s="129">
        <v>-1767447776</v>
      </c>
    </row>
    <row r="14" spans="1:10" ht="8.1" customHeight="1" x14ac:dyDescent="0.25">
      <c r="B14" s="122"/>
      <c r="D14" s="63"/>
      <c r="E14" s="125"/>
      <c r="F14" s="125"/>
      <c r="G14" s="125"/>
      <c r="H14" s="63"/>
      <c r="I14" s="125"/>
      <c r="J14" s="125"/>
    </row>
    <row r="15" spans="1:10" ht="14.1" customHeight="1" x14ac:dyDescent="0.25">
      <c r="A15" s="113" t="s">
        <v>73</v>
      </c>
      <c r="B15" s="122"/>
      <c r="D15" s="63">
        <f>SUM(D12,D13)</f>
        <v>403788454</v>
      </c>
      <c r="E15" s="125"/>
      <c r="F15" s="125">
        <f>SUM(F12,F13)</f>
        <v>391651125</v>
      </c>
      <c r="G15" s="125"/>
      <c r="H15" s="63">
        <f>SUM(H12,H13)</f>
        <v>400532902</v>
      </c>
      <c r="I15" s="125"/>
      <c r="J15" s="125">
        <f>SUM(J12,J13)</f>
        <v>390676125</v>
      </c>
    </row>
    <row r="16" spans="1:10" ht="14.1" customHeight="1" x14ac:dyDescent="0.25">
      <c r="A16" s="112" t="s">
        <v>37</v>
      </c>
      <c r="B16" s="122"/>
      <c r="D16" s="63">
        <v>7331061</v>
      </c>
      <c r="E16" s="125"/>
      <c r="F16" s="126">
        <v>5426561</v>
      </c>
      <c r="G16" s="127"/>
      <c r="H16" s="128">
        <v>9147094</v>
      </c>
      <c r="I16" s="127"/>
      <c r="J16" s="126">
        <v>6007404</v>
      </c>
    </row>
    <row r="17" spans="1:10" ht="14.1" customHeight="1" x14ac:dyDescent="0.25">
      <c r="A17" s="112" t="s">
        <v>211</v>
      </c>
      <c r="B17" s="122"/>
      <c r="D17" s="63">
        <v>-36830370</v>
      </c>
      <c r="E17" s="125"/>
      <c r="F17" s="126">
        <v>-14513121</v>
      </c>
      <c r="G17" s="127"/>
      <c r="H17" s="128">
        <v>-37030528</v>
      </c>
      <c r="I17" s="127"/>
      <c r="J17" s="126">
        <v>-14478644</v>
      </c>
    </row>
    <row r="18" spans="1:10" ht="14.1" customHeight="1" x14ac:dyDescent="0.25">
      <c r="A18" s="112" t="s">
        <v>192</v>
      </c>
      <c r="B18" s="122"/>
      <c r="D18" s="63">
        <v>-43735349</v>
      </c>
      <c r="E18" s="125"/>
      <c r="F18" s="125">
        <v>-41279341</v>
      </c>
      <c r="G18" s="125"/>
      <c r="H18" s="63">
        <v>-43735349</v>
      </c>
      <c r="I18" s="125"/>
      <c r="J18" s="125">
        <v>-41288456</v>
      </c>
    </row>
    <row r="19" spans="1:10" ht="14.1" customHeight="1" x14ac:dyDescent="0.25">
      <c r="A19" s="112" t="s">
        <v>38</v>
      </c>
      <c r="B19" s="122"/>
      <c r="D19" s="63">
        <v>-163964162</v>
      </c>
      <c r="E19" s="125"/>
      <c r="F19" s="126">
        <v>-138280070</v>
      </c>
      <c r="G19" s="127"/>
      <c r="H19" s="128">
        <v>-163190833</v>
      </c>
      <c r="I19" s="127"/>
      <c r="J19" s="126">
        <v>-137890035</v>
      </c>
    </row>
    <row r="20" spans="1:10" ht="14.1" customHeight="1" x14ac:dyDescent="0.25">
      <c r="A20" s="112" t="s">
        <v>39</v>
      </c>
      <c r="B20" s="122"/>
      <c r="D20" s="63">
        <v>-61938288</v>
      </c>
      <c r="E20" s="125"/>
      <c r="F20" s="126">
        <v>-51142597</v>
      </c>
      <c r="G20" s="127"/>
      <c r="H20" s="128">
        <v>-60560516</v>
      </c>
      <c r="I20" s="127"/>
      <c r="J20" s="126">
        <v>-50954757</v>
      </c>
    </row>
    <row r="21" spans="1:10" ht="14.1" customHeight="1" x14ac:dyDescent="0.25">
      <c r="A21" s="112" t="s">
        <v>40</v>
      </c>
      <c r="B21" s="122"/>
      <c r="D21" s="53">
        <v>-1683302</v>
      </c>
      <c r="E21" s="125"/>
      <c r="F21" s="129">
        <v>-1244361</v>
      </c>
      <c r="G21" s="127"/>
      <c r="H21" s="49">
        <v>-1545933</v>
      </c>
      <c r="I21" s="127"/>
      <c r="J21" s="129">
        <v>-1244361</v>
      </c>
    </row>
    <row r="22" spans="1:10" ht="8.1" customHeight="1" x14ac:dyDescent="0.25">
      <c r="B22" s="122"/>
      <c r="D22" s="63"/>
      <c r="E22" s="125"/>
      <c r="F22" s="125"/>
      <c r="G22" s="125"/>
      <c r="H22" s="63"/>
      <c r="I22" s="125"/>
      <c r="J22" s="125"/>
    </row>
    <row r="23" spans="1:10" ht="14.1" customHeight="1" x14ac:dyDescent="0.25">
      <c r="A23" s="113" t="s">
        <v>123</v>
      </c>
      <c r="B23" s="122"/>
      <c r="D23" s="63">
        <v>102968044</v>
      </c>
      <c r="E23" s="125"/>
      <c r="F23" s="125">
        <f>SUM(F15:F21)</f>
        <v>150618196</v>
      </c>
      <c r="G23" s="125"/>
      <c r="H23" s="63">
        <f>SUM(H15:H21)</f>
        <v>103616837</v>
      </c>
      <c r="I23" s="125"/>
      <c r="J23" s="125">
        <f>SUM(J15:J21)</f>
        <v>150827276</v>
      </c>
    </row>
    <row r="24" spans="1:10" ht="14.1" customHeight="1" x14ac:dyDescent="0.25">
      <c r="A24" s="112" t="s">
        <v>41</v>
      </c>
      <c r="B24" s="114">
        <v>13</v>
      </c>
      <c r="D24" s="90">
        <v>-14436901</v>
      </c>
      <c r="E24" s="125"/>
      <c r="F24" s="130">
        <v>-7493693</v>
      </c>
      <c r="G24" s="127"/>
      <c r="H24" s="131">
        <v>-14436901</v>
      </c>
      <c r="I24" s="127"/>
      <c r="J24" s="129">
        <v>-7491870</v>
      </c>
    </row>
    <row r="25" spans="1:10" ht="6" customHeight="1" x14ac:dyDescent="0.25">
      <c r="B25" s="122"/>
      <c r="D25" s="132"/>
      <c r="E25" s="125"/>
      <c r="F25" s="133"/>
      <c r="G25" s="125"/>
      <c r="H25" s="132"/>
      <c r="I25" s="125"/>
      <c r="J25" s="133"/>
    </row>
    <row r="26" spans="1:10" ht="14.1" customHeight="1" x14ac:dyDescent="0.25">
      <c r="A26" s="113" t="s">
        <v>124</v>
      </c>
      <c r="B26" s="122"/>
      <c r="D26" s="132">
        <f>SUM(D23:D24)</f>
        <v>88531143</v>
      </c>
      <c r="E26" s="125"/>
      <c r="F26" s="125">
        <f>SUM(F23,F24)</f>
        <v>143124503</v>
      </c>
      <c r="G26" s="125"/>
      <c r="H26" s="132">
        <f>SUM(H23:H24)</f>
        <v>89179936</v>
      </c>
      <c r="I26" s="125"/>
      <c r="J26" s="125">
        <f>SUM(J23,J24)</f>
        <v>143335406</v>
      </c>
    </row>
    <row r="27" spans="1:10" ht="8.1" customHeight="1" x14ac:dyDescent="0.25">
      <c r="A27" s="113"/>
      <c r="B27" s="122"/>
      <c r="D27" s="132"/>
      <c r="E27" s="125"/>
      <c r="F27" s="125"/>
      <c r="G27" s="125"/>
      <c r="H27" s="132"/>
      <c r="I27" s="125"/>
      <c r="J27" s="125"/>
    </row>
    <row r="28" spans="1:10" ht="14.1" customHeight="1" x14ac:dyDescent="0.25">
      <c r="A28" s="113" t="s">
        <v>170</v>
      </c>
      <c r="B28" s="122"/>
      <c r="D28" s="219"/>
      <c r="E28" s="84"/>
      <c r="F28" s="203"/>
      <c r="G28" s="127"/>
      <c r="H28" s="219"/>
      <c r="I28" s="127"/>
      <c r="J28" s="203"/>
    </row>
    <row r="29" spans="1:10" ht="14.1" customHeight="1" x14ac:dyDescent="0.25">
      <c r="A29" s="113" t="s">
        <v>187</v>
      </c>
      <c r="B29" s="122"/>
      <c r="D29" s="219"/>
      <c r="E29" s="84"/>
      <c r="F29" s="203"/>
      <c r="G29" s="127"/>
      <c r="H29" s="219"/>
      <c r="I29" s="127"/>
      <c r="J29" s="203"/>
    </row>
    <row r="30" spans="1:10" ht="14.1" customHeight="1" x14ac:dyDescent="0.25">
      <c r="A30" s="220" t="s">
        <v>118</v>
      </c>
      <c r="B30" s="221"/>
      <c r="D30" s="219"/>
      <c r="E30" s="84"/>
      <c r="F30" s="203"/>
      <c r="G30" s="127"/>
      <c r="H30" s="219"/>
      <c r="I30" s="127"/>
      <c r="J30" s="203"/>
    </row>
    <row r="31" spans="1:10" ht="14.1" customHeight="1" x14ac:dyDescent="0.25">
      <c r="A31" s="220" t="s">
        <v>171</v>
      </c>
      <c r="B31" s="221"/>
      <c r="D31" s="219"/>
      <c r="E31" s="84"/>
      <c r="F31" s="203"/>
      <c r="G31" s="127"/>
      <c r="H31" s="219"/>
      <c r="I31" s="127"/>
      <c r="J31" s="203"/>
    </row>
    <row r="32" spans="1:10" ht="14.1" customHeight="1" x14ac:dyDescent="0.25">
      <c r="A32" s="222" t="s">
        <v>172</v>
      </c>
      <c r="B32" s="221"/>
      <c r="D32" s="219"/>
      <c r="E32" s="84"/>
      <c r="F32" s="203"/>
      <c r="G32" s="127"/>
      <c r="H32" s="219"/>
      <c r="I32" s="127"/>
      <c r="J32" s="203"/>
    </row>
    <row r="33" spans="1:10" ht="14.1" customHeight="1" x14ac:dyDescent="0.25">
      <c r="A33" s="222" t="s">
        <v>119</v>
      </c>
      <c r="B33" s="221"/>
      <c r="D33" s="219">
        <v>0</v>
      </c>
      <c r="E33" s="84"/>
      <c r="F33" s="203">
        <v>-1697536</v>
      </c>
      <c r="G33" s="127"/>
      <c r="H33" s="219">
        <v>0</v>
      </c>
      <c r="I33" s="127"/>
      <c r="J33" s="203">
        <v>-1697536</v>
      </c>
    </row>
    <row r="34" spans="1:10" ht="14.1" customHeight="1" x14ac:dyDescent="0.25">
      <c r="A34" s="222" t="s">
        <v>120</v>
      </c>
      <c r="B34" s="221"/>
      <c r="D34" s="219"/>
      <c r="E34" s="84"/>
      <c r="F34" s="203"/>
      <c r="G34" s="127"/>
      <c r="H34" s="219"/>
      <c r="I34" s="127"/>
      <c r="J34" s="203"/>
    </row>
    <row r="35" spans="1:10" ht="14.1" customHeight="1" x14ac:dyDescent="0.25">
      <c r="A35" s="222" t="s">
        <v>173</v>
      </c>
      <c r="B35" s="221"/>
      <c r="D35" s="219"/>
      <c r="E35" s="84"/>
      <c r="F35" s="203"/>
      <c r="G35" s="127"/>
      <c r="H35" s="219"/>
      <c r="I35" s="127"/>
      <c r="J35" s="203"/>
    </row>
    <row r="36" spans="1:10" ht="14.1" customHeight="1" x14ac:dyDescent="0.25">
      <c r="A36" s="222" t="s">
        <v>174</v>
      </c>
      <c r="B36" s="221"/>
      <c r="D36" s="131">
        <v>0</v>
      </c>
      <c r="E36" s="84"/>
      <c r="F36" s="134">
        <v>339507</v>
      </c>
      <c r="G36" s="127"/>
      <c r="H36" s="131">
        <v>0</v>
      </c>
      <c r="I36" s="127"/>
      <c r="J36" s="134">
        <v>339507</v>
      </c>
    </row>
    <row r="37" spans="1:10" ht="6" customHeight="1" x14ac:dyDescent="0.25">
      <c r="A37" s="222"/>
      <c r="B37" s="221"/>
      <c r="D37" s="219"/>
      <c r="E37" s="84"/>
      <c r="F37" s="203"/>
      <c r="G37" s="127"/>
      <c r="H37" s="219"/>
      <c r="I37" s="127"/>
      <c r="J37" s="203"/>
    </row>
    <row r="38" spans="1:10" ht="14.1" customHeight="1" x14ac:dyDescent="0.25">
      <c r="A38" s="223" t="s">
        <v>175</v>
      </c>
      <c r="B38" s="221"/>
      <c r="D38" s="219"/>
      <c r="E38" s="84"/>
      <c r="F38" s="203"/>
      <c r="G38" s="127"/>
      <c r="H38" s="219"/>
      <c r="I38" s="127"/>
      <c r="J38" s="203"/>
    </row>
    <row r="39" spans="1:10" ht="14.1" customHeight="1" x14ac:dyDescent="0.25">
      <c r="A39" s="223" t="s">
        <v>176</v>
      </c>
      <c r="B39" s="221"/>
      <c r="D39" s="219"/>
      <c r="E39" s="84"/>
      <c r="F39" s="203"/>
      <c r="G39" s="127"/>
      <c r="H39" s="219"/>
      <c r="I39" s="127"/>
      <c r="J39" s="203"/>
    </row>
    <row r="40" spans="1:10" ht="14.1" customHeight="1" x14ac:dyDescent="0.25">
      <c r="A40" s="223" t="s">
        <v>121</v>
      </c>
      <c r="B40" s="221"/>
      <c r="D40" s="131">
        <f>SUM(D33:D36)</f>
        <v>0</v>
      </c>
      <c r="E40" s="84"/>
      <c r="F40" s="134">
        <f>SUM(F33:F36)</f>
        <v>-1358029</v>
      </c>
      <c r="G40" s="127"/>
      <c r="H40" s="131">
        <f>SUM(H33:H36)</f>
        <v>0</v>
      </c>
      <c r="I40" s="127"/>
      <c r="J40" s="134">
        <f>SUM(J33:J36)</f>
        <v>-1358029</v>
      </c>
    </row>
    <row r="41" spans="1:10" ht="6" customHeight="1" x14ac:dyDescent="0.25">
      <c r="B41" s="122"/>
      <c r="D41" s="135"/>
      <c r="E41" s="125"/>
      <c r="F41" s="133"/>
      <c r="G41" s="125"/>
      <c r="H41" s="135"/>
      <c r="I41" s="125"/>
      <c r="J41" s="133"/>
    </row>
    <row r="42" spans="1:10" ht="14.1" customHeight="1" x14ac:dyDescent="0.25">
      <c r="A42" s="113" t="s">
        <v>177</v>
      </c>
      <c r="B42" s="122"/>
      <c r="D42" s="135"/>
      <c r="E42" s="125"/>
      <c r="F42" s="133"/>
      <c r="G42" s="125"/>
      <c r="H42" s="135"/>
      <c r="I42" s="125"/>
      <c r="J42" s="133"/>
    </row>
    <row r="43" spans="1:10" ht="14.1" customHeight="1" thickBot="1" x14ac:dyDescent="0.3">
      <c r="A43" s="113" t="s">
        <v>125</v>
      </c>
      <c r="B43" s="122"/>
      <c r="D43" s="225">
        <f>SUM(D26,D40)</f>
        <v>88531143</v>
      </c>
      <c r="E43" s="125"/>
      <c r="F43" s="136">
        <f>SUM(F26,F40)</f>
        <v>141766474</v>
      </c>
      <c r="G43" s="125"/>
      <c r="H43" s="225">
        <f>SUM(H26,H40)</f>
        <v>89179936</v>
      </c>
      <c r="I43" s="125"/>
      <c r="J43" s="136">
        <f>SUM(J26,J40)</f>
        <v>141977377</v>
      </c>
    </row>
    <row r="44" spans="1:10" ht="8.1" customHeight="1" thickTop="1" x14ac:dyDescent="0.25">
      <c r="B44" s="122"/>
      <c r="D44" s="135"/>
      <c r="E44" s="125"/>
      <c r="F44" s="133"/>
      <c r="G44" s="125"/>
      <c r="H44" s="135"/>
      <c r="I44" s="125"/>
      <c r="J44" s="133"/>
    </row>
    <row r="45" spans="1:10" ht="14.1" customHeight="1" x14ac:dyDescent="0.25">
      <c r="A45" s="113" t="s">
        <v>126</v>
      </c>
      <c r="D45" s="58"/>
      <c r="E45" s="125"/>
      <c r="F45" s="125"/>
      <c r="G45" s="125"/>
      <c r="H45" s="58"/>
      <c r="I45" s="125"/>
      <c r="J45" s="125"/>
    </row>
    <row r="46" spans="1:10" ht="14.1" customHeight="1" x14ac:dyDescent="0.25">
      <c r="A46" s="112" t="s">
        <v>150</v>
      </c>
      <c r="D46" s="58">
        <v>88531143</v>
      </c>
      <c r="E46" s="125"/>
      <c r="F46" s="125">
        <v>143124503</v>
      </c>
      <c r="G46" s="125"/>
      <c r="H46" s="58">
        <v>89179936</v>
      </c>
      <c r="I46" s="125"/>
      <c r="J46" s="125">
        <v>143335406</v>
      </c>
    </row>
    <row r="47" spans="1:10" ht="14.1" customHeight="1" x14ac:dyDescent="0.25">
      <c r="A47" s="112" t="s">
        <v>42</v>
      </c>
      <c r="D47" s="131">
        <v>0</v>
      </c>
      <c r="E47" s="84"/>
      <c r="F47" s="134">
        <v>0</v>
      </c>
      <c r="G47" s="127"/>
      <c r="H47" s="131">
        <v>0</v>
      </c>
      <c r="I47" s="127"/>
      <c r="J47" s="134">
        <v>0</v>
      </c>
    </row>
    <row r="48" spans="1:10" ht="6" customHeight="1" x14ac:dyDescent="0.25">
      <c r="D48" s="58"/>
      <c r="E48" s="125"/>
      <c r="F48" s="125"/>
      <c r="G48" s="125"/>
      <c r="H48" s="58"/>
      <c r="I48" s="125"/>
      <c r="J48" s="125"/>
    </row>
    <row r="49" spans="1:10" ht="14.1" customHeight="1" thickBot="1" x14ac:dyDescent="0.3">
      <c r="D49" s="225">
        <f>SUM(D46:D47)</f>
        <v>88531143</v>
      </c>
      <c r="E49" s="125"/>
      <c r="F49" s="136">
        <f>SUM(F46:F47)</f>
        <v>143124503</v>
      </c>
      <c r="G49" s="125"/>
      <c r="H49" s="225">
        <f>SUM(H46:H47)</f>
        <v>89179936</v>
      </c>
      <c r="I49" s="125"/>
      <c r="J49" s="136">
        <f>SUM(J46:J47)</f>
        <v>143335406</v>
      </c>
    </row>
    <row r="50" spans="1:10" s="137" customFormat="1" ht="8.1" customHeight="1" thickTop="1" x14ac:dyDescent="0.25">
      <c r="B50" s="138"/>
      <c r="D50" s="147"/>
      <c r="E50" s="139"/>
      <c r="F50" s="139"/>
      <c r="G50" s="139"/>
      <c r="H50" s="147"/>
      <c r="I50" s="139"/>
      <c r="J50" s="139"/>
    </row>
    <row r="51" spans="1:10" ht="14.1" customHeight="1" x14ac:dyDescent="0.25">
      <c r="A51" s="113" t="s">
        <v>129</v>
      </c>
      <c r="D51" s="58"/>
      <c r="E51" s="125"/>
      <c r="F51" s="125"/>
      <c r="G51" s="125"/>
      <c r="H51" s="58"/>
      <c r="I51" s="125"/>
      <c r="J51" s="125"/>
    </row>
    <row r="52" spans="1:10" ht="14.1" customHeight="1" x14ac:dyDescent="0.25">
      <c r="A52" s="113" t="s">
        <v>130</v>
      </c>
      <c r="D52" s="58"/>
      <c r="E52" s="125"/>
      <c r="F52" s="125"/>
      <c r="G52" s="125"/>
      <c r="H52" s="58"/>
      <c r="I52" s="125"/>
      <c r="J52" s="125"/>
    </row>
    <row r="53" spans="1:10" ht="14.1" customHeight="1" x14ac:dyDescent="0.25">
      <c r="A53" s="112" t="s">
        <v>150</v>
      </c>
      <c r="D53" s="58">
        <v>88531143</v>
      </c>
      <c r="E53" s="125"/>
      <c r="F53" s="125">
        <v>141766474</v>
      </c>
      <c r="G53" s="125"/>
      <c r="H53" s="58">
        <v>89179936</v>
      </c>
      <c r="I53" s="125"/>
      <c r="J53" s="125">
        <v>141977377</v>
      </c>
    </row>
    <row r="54" spans="1:10" ht="14.1" customHeight="1" x14ac:dyDescent="0.25">
      <c r="A54" s="112" t="s">
        <v>42</v>
      </c>
      <c r="D54" s="53">
        <v>0</v>
      </c>
      <c r="E54" s="84"/>
      <c r="F54" s="134">
        <v>0</v>
      </c>
      <c r="G54" s="127"/>
      <c r="H54" s="131">
        <v>0</v>
      </c>
      <c r="I54" s="127"/>
      <c r="J54" s="134">
        <v>0</v>
      </c>
    </row>
    <row r="55" spans="1:10" ht="6" customHeight="1" x14ac:dyDescent="0.25">
      <c r="D55" s="58"/>
      <c r="E55" s="125"/>
      <c r="F55" s="125"/>
      <c r="G55" s="125"/>
      <c r="H55" s="58"/>
      <c r="I55" s="125"/>
      <c r="J55" s="125"/>
    </row>
    <row r="56" spans="1:10" ht="14.1" customHeight="1" thickBot="1" x14ac:dyDescent="0.3">
      <c r="D56" s="225">
        <f>SUM(D53:D54)</f>
        <v>88531143</v>
      </c>
      <c r="E56" s="125"/>
      <c r="F56" s="136">
        <f>SUM(F53:F54)</f>
        <v>141766474</v>
      </c>
      <c r="G56" s="125"/>
      <c r="H56" s="225">
        <f>SUM(H53:H54)</f>
        <v>89179936</v>
      </c>
      <c r="I56" s="125"/>
      <c r="J56" s="136">
        <f>SUM(J53:J54)</f>
        <v>141977377</v>
      </c>
    </row>
    <row r="57" spans="1:10" s="137" customFormat="1" ht="8.1" customHeight="1" thickTop="1" x14ac:dyDescent="0.25">
      <c r="B57" s="138"/>
      <c r="D57" s="147"/>
      <c r="E57" s="139"/>
      <c r="F57" s="139"/>
      <c r="G57" s="139"/>
      <c r="H57" s="147"/>
      <c r="I57" s="139"/>
      <c r="J57" s="139"/>
    </row>
    <row r="58" spans="1:10" ht="14.1" customHeight="1" x14ac:dyDescent="0.25">
      <c r="A58" s="113" t="s">
        <v>127</v>
      </c>
      <c r="B58" s="138"/>
      <c r="D58" s="58"/>
      <c r="E58" s="125"/>
      <c r="F58" s="125"/>
      <c r="G58" s="125"/>
      <c r="H58" s="58"/>
      <c r="I58" s="125"/>
      <c r="J58" s="125"/>
    </row>
    <row r="59" spans="1:10" ht="14.1" customHeight="1" thickBot="1" x14ac:dyDescent="0.3">
      <c r="A59" s="112" t="s">
        <v>128</v>
      </c>
      <c r="D59" s="148">
        <v>0.14000000000000001</v>
      </c>
      <c r="E59" s="140"/>
      <c r="F59" s="141">
        <v>0.22</v>
      </c>
      <c r="G59" s="142"/>
      <c r="H59" s="215">
        <v>0.14000000000000001</v>
      </c>
      <c r="I59" s="142"/>
      <c r="J59" s="141">
        <v>0.22</v>
      </c>
    </row>
    <row r="60" spans="1:10" ht="14.1" customHeight="1" thickTop="1" x14ac:dyDescent="0.25"/>
    <row r="61" spans="1:10" ht="21.95" customHeight="1" x14ac:dyDescent="0.25">
      <c r="A61" s="143" t="str">
        <f>'BS2-4'!A49</f>
        <v>The accompanying notes form part of this interim financial information.</v>
      </c>
      <c r="B61" s="144"/>
      <c r="C61" s="143"/>
      <c r="D61" s="145"/>
      <c r="E61" s="145"/>
      <c r="F61" s="145"/>
      <c r="G61" s="145"/>
      <c r="H61" s="145"/>
      <c r="I61" s="145"/>
      <c r="J61" s="145"/>
    </row>
  </sheetData>
  <mergeCells count="4">
    <mergeCell ref="D6:F6"/>
    <mergeCell ref="H6:J6"/>
    <mergeCell ref="D7:F7"/>
    <mergeCell ref="H7:J7"/>
  </mergeCells>
  <pageMargins left="0.9" right="0.5" top="0.5" bottom="0.6" header="0.49" footer="0.4"/>
  <pageSetup paperSize="9" firstPageNumber="6" fitToHeight="0" orientation="portrait" useFirstPageNumber="1" horizontalDpi="1200" verticalDpi="1200" r:id="rId1"/>
  <headerFooter>
    <oddFooter>&amp;R&amp;"Arial,Regular"&amp;9&amp;P</oddFooter>
  </headerFooter>
  <ignoredErrors>
    <ignoredError sqref="D9:J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M37"/>
  <sheetViews>
    <sheetView topLeftCell="A10" zoomScale="80" zoomScaleNormal="80" zoomScaleSheetLayoutView="130" workbookViewId="0">
      <selection activeCell="L34" sqref="L34"/>
    </sheetView>
  </sheetViews>
  <sheetFormatPr defaultColWidth="29.85546875" defaultRowHeight="15" customHeight="1" x14ac:dyDescent="0.25"/>
  <cols>
    <col min="1" max="1" width="30" style="72" customWidth="1"/>
    <col min="2" max="2" width="4.28515625" style="72" customWidth="1"/>
    <col min="3" max="3" width="0.7109375" style="78" customWidth="1"/>
    <col min="4" max="4" width="10.28515625" style="79" customWidth="1"/>
    <col min="5" max="5" width="0.7109375" style="70" customWidth="1"/>
    <col min="6" max="6" width="12.28515625" style="70" customWidth="1"/>
    <col min="7" max="7" width="0.7109375" style="70" customWidth="1"/>
    <col min="8" max="8" width="11.28515625" style="70" customWidth="1"/>
    <col min="9" max="9" width="0.7109375" style="70" customWidth="1"/>
    <col min="10" max="10" width="12.28515625" style="70" customWidth="1"/>
    <col min="11" max="11" width="0.7109375" style="70" customWidth="1"/>
    <col min="12" max="12" width="12.140625" style="70" customWidth="1"/>
    <col min="13" max="13" width="0.7109375" style="70" customWidth="1"/>
    <col min="14" max="14" width="14.7109375" style="70" customWidth="1"/>
    <col min="15" max="15" width="0.7109375" style="70" customWidth="1"/>
    <col min="16" max="16" width="9.7109375" style="70" customWidth="1"/>
    <col min="17" max="17" width="0.7109375" style="70" customWidth="1"/>
    <col min="18" max="18" width="11.7109375" style="70" customWidth="1"/>
    <col min="19" max="19" width="0.7109375" style="70" customWidth="1"/>
    <col min="20" max="20" width="9.7109375" style="70" customWidth="1"/>
    <col min="21" max="21" width="0.7109375" style="70" customWidth="1"/>
    <col min="22" max="22" width="11.28515625" style="70" customWidth="1"/>
    <col min="23" max="194" width="9.140625" style="72" customWidth="1"/>
    <col min="195" max="16384" width="29.85546875" style="72"/>
  </cols>
  <sheetData>
    <row r="1" spans="1:195" ht="16.5" customHeight="1" x14ac:dyDescent="0.25">
      <c r="A1" s="68" t="s">
        <v>84</v>
      </c>
      <c r="B1" s="68"/>
      <c r="C1" s="256"/>
      <c r="D1" s="69"/>
      <c r="N1" s="71"/>
    </row>
    <row r="2" spans="1:195" ht="16.5" customHeight="1" x14ac:dyDescent="0.25">
      <c r="A2" s="68" t="s">
        <v>43</v>
      </c>
      <c r="B2" s="68"/>
      <c r="C2" s="256"/>
      <c r="D2" s="69"/>
    </row>
    <row r="3" spans="1:195" ht="16.5" customHeight="1" x14ac:dyDescent="0.25">
      <c r="A3" s="73" t="str">
        <f>'PL6 (9month) '!A3</f>
        <v>For the nine-month period ended 30 September 2022</v>
      </c>
      <c r="B3" s="75"/>
      <c r="C3" s="74"/>
      <c r="D3" s="76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195" s="149" customFormat="1" ht="16.5" customHeight="1" x14ac:dyDescent="0.25">
      <c r="A4" s="81"/>
      <c r="B4" s="68"/>
      <c r="C4" s="256"/>
      <c r="D4" s="69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/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</row>
    <row r="5" spans="1:195" s="149" customFormat="1" ht="16.5" customHeight="1" x14ac:dyDescent="0.25">
      <c r="A5" s="72"/>
      <c r="B5" s="72"/>
      <c r="C5" s="78"/>
      <c r="D5" s="79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</row>
    <row r="6" spans="1:195" s="150" customFormat="1" ht="16.5" customHeight="1" x14ac:dyDescent="0.25">
      <c r="A6" s="95"/>
      <c r="B6" s="95"/>
      <c r="C6" s="96"/>
      <c r="D6" s="263" t="s">
        <v>117</v>
      </c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</row>
    <row r="7" spans="1:195" s="98" customFormat="1" ht="16.5" customHeight="1" x14ac:dyDescent="0.25">
      <c r="A7" s="151"/>
      <c r="B7" s="151"/>
      <c r="C7" s="151"/>
      <c r="D7" s="264" t="s">
        <v>152</v>
      </c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7"/>
      <c r="DH7" s="97"/>
      <c r="DI7" s="97"/>
      <c r="DJ7" s="97"/>
      <c r="DK7" s="97"/>
      <c r="DL7" s="97"/>
      <c r="DM7" s="97"/>
      <c r="DN7" s="97"/>
      <c r="DO7" s="97"/>
      <c r="DP7" s="97"/>
      <c r="DQ7" s="97"/>
      <c r="DR7" s="97"/>
      <c r="DS7" s="97"/>
      <c r="DT7" s="97"/>
      <c r="DU7" s="97"/>
      <c r="DV7" s="97"/>
      <c r="DW7" s="97"/>
      <c r="DX7" s="97"/>
      <c r="DY7" s="97"/>
      <c r="DZ7" s="97"/>
      <c r="EA7" s="97"/>
      <c r="EB7" s="97"/>
      <c r="EC7" s="97"/>
      <c r="ED7" s="97"/>
      <c r="EE7" s="97"/>
      <c r="EF7" s="97"/>
      <c r="EG7" s="97"/>
      <c r="EH7" s="97"/>
      <c r="EI7" s="97"/>
      <c r="EJ7" s="97"/>
      <c r="EK7" s="97"/>
      <c r="EL7" s="97"/>
      <c r="EM7" s="97"/>
      <c r="EN7" s="97"/>
      <c r="EO7" s="97"/>
      <c r="EP7" s="97"/>
      <c r="EQ7" s="97"/>
      <c r="ER7" s="97"/>
      <c r="ES7" s="97"/>
      <c r="ET7" s="97"/>
      <c r="EU7" s="97"/>
      <c r="EV7" s="97"/>
      <c r="EW7" s="97"/>
      <c r="EX7" s="97"/>
      <c r="EY7" s="97"/>
      <c r="EZ7" s="97"/>
      <c r="FA7" s="97"/>
      <c r="FB7" s="97"/>
      <c r="FC7" s="97"/>
      <c r="FD7" s="97"/>
      <c r="FE7" s="97"/>
      <c r="FF7" s="97"/>
      <c r="FG7" s="97"/>
      <c r="FH7" s="97"/>
      <c r="FI7" s="97"/>
      <c r="FJ7" s="97"/>
      <c r="FK7" s="97"/>
      <c r="FL7" s="97"/>
      <c r="FM7" s="97"/>
      <c r="FN7" s="97"/>
      <c r="FO7" s="97"/>
      <c r="FP7" s="97"/>
      <c r="FQ7" s="97"/>
      <c r="FR7" s="97"/>
      <c r="FS7" s="97"/>
      <c r="FT7" s="97"/>
      <c r="FU7" s="97"/>
      <c r="FV7" s="97"/>
      <c r="FW7" s="97"/>
      <c r="FX7" s="97"/>
      <c r="FY7" s="97"/>
      <c r="FZ7" s="97"/>
      <c r="GA7" s="97"/>
      <c r="GB7" s="97"/>
      <c r="GC7" s="97"/>
      <c r="GD7" s="97"/>
      <c r="GE7" s="97"/>
      <c r="GF7" s="97"/>
      <c r="GG7" s="97"/>
      <c r="GH7" s="97"/>
      <c r="GI7" s="97"/>
      <c r="GJ7" s="97"/>
      <c r="GK7" s="97"/>
      <c r="GL7" s="97"/>
      <c r="GM7" s="97"/>
    </row>
    <row r="8" spans="1:195" s="150" customFormat="1" ht="16.5" customHeight="1" x14ac:dyDescent="0.25">
      <c r="A8" s="151"/>
      <c r="B8" s="151"/>
      <c r="C8" s="151"/>
      <c r="D8" s="264" t="s">
        <v>137</v>
      </c>
      <c r="E8" s="264"/>
      <c r="F8" s="264"/>
      <c r="G8" s="264"/>
      <c r="H8" s="264"/>
      <c r="I8" s="109"/>
      <c r="J8" s="263" t="s">
        <v>169</v>
      </c>
      <c r="K8" s="263"/>
      <c r="L8" s="263"/>
      <c r="M8" s="109"/>
      <c r="N8" s="263" t="s">
        <v>80</v>
      </c>
      <c r="O8" s="263"/>
      <c r="P8" s="263"/>
      <c r="Q8" s="109"/>
      <c r="R8" s="109"/>
      <c r="S8" s="109"/>
      <c r="T8" s="151"/>
      <c r="U8" s="109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1"/>
      <c r="BP8" s="151"/>
      <c r="BQ8" s="151"/>
      <c r="BR8" s="151"/>
      <c r="BS8" s="151"/>
      <c r="BT8" s="151"/>
      <c r="BU8" s="151"/>
      <c r="BV8" s="151"/>
      <c r="BW8" s="151"/>
      <c r="BX8" s="151"/>
      <c r="BY8" s="151"/>
      <c r="BZ8" s="151"/>
      <c r="CA8" s="151"/>
      <c r="CB8" s="151"/>
      <c r="CC8" s="151"/>
      <c r="CD8" s="151"/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  <c r="DQ8" s="151"/>
      <c r="DR8" s="151"/>
      <c r="DS8" s="151"/>
      <c r="DT8" s="151"/>
      <c r="DU8" s="151"/>
      <c r="DV8" s="151"/>
      <c r="DW8" s="151"/>
      <c r="DX8" s="151"/>
      <c r="DY8" s="151"/>
      <c r="DZ8" s="151"/>
      <c r="EA8" s="151"/>
      <c r="EB8" s="151"/>
      <c r="EC8" s="151"/>
      <c r="ED8" s="151"/>
      <c r="EE8" s="151"/>
      <c r="EF8" s="151"/>
      <c r="EG8" s="151"/>
      <c r="EH8" s="151"/>
      <c r="EI8" s="151"/>
      <c r="EJ8" s="151"/>
      <c r="EK8" s="151"/>
      <c r="EL8" s="151"/>
      <c r="EM8" s="151"/>
      <c r="EN8" s="151"/>
      <c r="EO8" s="151"/>
      <c r="EP8" s="151"/>
      <c r="EQ8" s="151"/>
      <c r="ER8" s="151"/>
      <c r="ES8" s="151"/>
      <c r="ET8" s="151"/>
      <c r="EU8" s="151"/>
      <c r="EV8" s="151"/>
      <c r="EW8" s="151"/>
      <c r="EX8" s="151"/>
      <c r="EY8" s="151"/>
      <c r="EZ8" s="151"/>
      <c r="FA8" s="151"/>
      <c r="FB8" s="151"/>
      <c r="FC8" s="151"/>
      <c r="FD8" s="151"/>
      <c r="FE8" s="151"/>
      <c r="FF8" s="151"/>
      <c r="FG8" s="151"/>
      <c r="FH8" s="151"/>
      <c r="FI8" s="151"/>
      <c r="FJ8" s="151"/>
      <c r="FK8" s="151"/>
      <c r="FL8" s="151"/>
      <c r="FM8" s="151"/>
      <c r="FN8" s="151"/>
      <c r="FO8" s="151"/>
      <c r="FP8" s="151"/>
      <c r="FQ8" s="151"/>
      <c r="FR8" s="151"/>
      <c r="FS8" s="151"/>
      <c r="FT8" s="151"/>
      <c r="FU8" s="151"/>
      <c r="FV8" s="151"/>
      <c r="FW8" s="151"/>
      <c r="FX8" s="151"/>
      <c r="FY8" s="151"/>
      <c r="FZ8" s="151"/>
      <c r="GA8" s="151"/>
      <c r="GB8" s="151"/>
      <c r="GC8" s="151"/>
      <c r="GD8" s="151"/>
      <c r="GE8" s="151"/>
      <c r="GF8" s="151"/>
      <c r="GG8" s="151"/>
      <c r="GH8" s="151"/>
      <c r="GI8" s="151"/>
      <c r="GJ8" s="151"/>
      <c r="GK8" s="151"/>
      <c r="GL8" s="151"/>
      <c r="GM8" s="151"/>
    </row>
    <row r="9" spans="1:195" s="150" customFormat="1" ht="16.5" customHeight="1" x14ac:dyDescent="0.25">
      <c r="A9" s="151"/>
      <c r="B9" s="151"/>
      <c r="C9" s="151"/>
      <c r="D9" s="232"/>
      <c r="E9" s="232"/>
      <c r="F9" s="232"/>
      <c r="G9" s="232"/>
      <c r="H9" s="232"/>
      <c r="I9" s="109"/>
      <c r="J9" s="109"/>
      <c r="K9" s="109"/>
      <c r="L9" s="109"/>
      <c r="M9" s="109"/>
      <c r="N9" s="101" t="s">
        <v>85</v>
      </c>
      <c r="O9" s="101"/>
      <c r="P9" s="101"/>
      <c r="Q9" s="109"/>
      <c r="R9" s="109"/>
      <c r="S9" s="109"/>
      <c r="T9" s="204"/>
      <c r="U9" s="109"/>
      <c r="V9" s="204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1"/>
      <c r="BP9" s="151"/>
      <c r="BQ9" s="151"/>
      <c r="BR9" s="151"/>
      <c r="BS9" s="151"/>
      <c r="BT9" s="151"/>
      <c r="BU9" s="151"/>
      <c r="BV9" s="151"/>
      <c r="BW9" s="151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  <c r="DG9" s="151"/>
      <c r="DH9" s="151"/>
      <c r="DI9" s="151"/>
      <c r="DJ9" s="151"/>
      <c r="DK9" s="151"/>
      <c r="DL9" s="151"/>
      <c r="DM9" s="151"/>
      <c r="DN9" s="151"/>
      <c r="DO9" s="151"/>
      <c r="DP9" s="151"/>
      <c r="DQ9" s="151"/>
      <c r="DR9" s="151"/>
      <c r="DS9" s="151"/>
      <c r="DT9" s="151"/>
      <c r="DU9" s="151"/>
      <c r="DV9" s="151"/>
      <c r="DW9" s="151"/>
      <c r="DX9" s="151"/>
      <c r="DY9" s="151"/>
      <c r="DZ9" s="151"/>
      <c r="EA9" s="151"/>
      <c r="EB9" s="151"/>
      <c r="EC9" s="151"/>
      <c r="ED9" s="151"/>
      <c r="EE9" s="151"/>
      <c r="EF9" s="151"/>
      <c r="EG9" s="151"/>
      <c r="EH9" s="151"/>
      <c r="EI9" s="151"/>
      <c r="EJ9" s="151"/>
      <c r="EK9" s="151"/>
      <c r="EL9" s="151"/>
      <c r="EM9" s="151"/>
      <c r="EN9" s="151"/>
      <c r="EO9" s="151"/>
      <c r="EP9" s="151"/>
      <c r="EQ9" s="151"/>
      <c r="ER9" s="151"/>
      <c r="ES9" s="151"/>
      <c r="ET9" s="151"/>
      <c r="EU9" s="151"/>
      <c r="EV9" s="151"/>
      <c r="EW9" s="151"/>
      <c r="EX9" s="151"/>
      <c r="EY9" s="151"/>
      <c r="EZ9" s="151"/>
      <c r="FA9" s="151"/>
      <c r="FB9" s="151"/>
      <c r="FC9" s="151"/>
      <c r="FD9" s="151"/>
      <c r="FE9" s="151"/>
      <c r="FF9" s="151"/>
      <c r="FG9" s="151"/>
      <c r="FH9" s="151"/>
      <c r="FI9" s="151"/>
      <c r="FJ9" s="151"/>
      <c r="FK9" s="151"/>
      <c r="FL9" s="151"/>
      <c r="FM9" s="151"/>
      <c r="FN9" s="151"/>
      <c r="FO9" s="151"/>
      <c r="FP9" s="151"/>
      <c r="FQ9" s="151"/>
      <c r="FR9" s="151"/>
      <c r="FS9" s="151"/>
      <c r="FT9" s="151"/>
      <c r="FU9" s="151"/>
      <c r="FV9" s="151"/>
      <c r="FW9" s="151"/>
      <c r="FX9" s="151"/>
      <c r="FY9" s="151"/>
      <c r="FZ9" s="151"/>
      <c r="GA9" s="151"/>
      <c r="GB9" s="151"/>
      <c r="GC9" s="151"/>
      <c r="GD9" s="151"/>
      <c r="GE9" s="151"/>
      <c r="GF9" s="151"/>
      <c r="GG9" s="151"/>
      <c r="GH9" s="151"/>
      <c r="GI9" s="151"/>
      <c r="GJ9" s="151"/>
      <c r="GK9" s="151"/>
      <c r="GL9" s="151"/>
      <c r="GM9" s="151"/>
    </row>
    <row r="10" spans="1:195" s="150" customFormat="1" ht="16.5" customHeight="1" x14ac:dyDescent="0.25">
      <c r="A10" s="95"/>
      <c r="B10" s="95"/>
      <c r="C10" s="99"/>
      <c r="D10" s="95"/>
      <c r="E10" s="100"/>
      <c r="F10" s="101"/>
      <c r="G10" s="152"/>
      <c r="H10" s="101" t="s">
        <v>92</v>
      </c>
      <c r="I10" s="152"/>
      <c r="J10" s="95"/>
      <c r="K10" s="152"/>
      <c r="L10" s="95"/>
      <c r="M10" s="152"/>
      <c r="N10" s="101" t="s">
        <v>86</v>
      </c>
      <c r="O10" s="101"/>
      <c r="P10" s="95"/>
      <c r="Q10" s="101"/>
      <c r="S10" s="152"/>
      <c r="T10" s="95"/>
      <c r="U10" s="152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</row>
    <row r="11" spans="1:195" s="150" customFormat="1" ht="16.5" customHeight="1" x14ac:dyDescent="0.25">
      <c r="A11" s="95"/>
      <c r="B11" s="95"/>
      <c r="C11" s="100"/>
      <c r="D11" s="101"/>
      <c r="E11" s="100"/>
      <c r="F11" s="101"/>
      <c r="G11" s="101"/>
      <c r="H11" s="101" t="s">
        <v>77</v>
      </c>
      <c r="I11" s="101"/>
      <c r="J11" s="101"/>
      <c r="K11" s="101"/>
      <c r="L11" s="101"/>
      <c r="M11" s="101"/>
      <c r="N11" s="102" t="s">
        <v>138</v>
      </c>
      <c r="O11" s="101"/>
      <c r="P11" s="95"/>
      <c r="Q11" s="101"/>
      <c r="R11" s="101" t="s">
        <v>34</v>
      </c>
      <c r="S11" s="101"/>
      <c r="T11" s="205"/>
      <c r="U11" s="101"/>
      <c r="V11" s="204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</row>
    <row r="12" spans="1:195" s="150" customFormat="1" ht="16.5" customHeight="1" x14ac:dyDescent="0.25">
      <c r="A12" s="95"/>
      <c r="B12" s="95"/>
      <c r="C12" s="100"/>
      <c r="D12" s="101" t="s">
        <v>132</v>
      </c>
      <c r="E12" s="100"/>
      <c r="G12" s="101"/>
      <c r="H12" s="101" t="s">
        <v>45</v>
      </c>
      <c r="I12" s="101"/>
      <c r="M12" s="101"/>
      <c r="N12" s="101" t="s">
        <v>109</v>
      </c>
      <c r="O12" s="101"/>
      <c r="P12" s="101" t="s">
        <v>93</v>
      </c>
      <c r="Q12" s="101"/>
      <c r="R12" s="101" t="s">
        <v>135</v>
      </c>
      <c r="S12" s="101"/>
      <c r="T12" s="101" t="s">
        <v>87</v>
      </c>
      <c r="U12" s="101"/>
      <c r="V12" s="101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</row>
    <row r="13" spans="1:195" s="150" customFormat="1" ht="16.5" customHeight="1" x14ac:dyDescent="0.25">
      <c r="A13" s="95"/>
      <c r="B13" s="95"/>
      <c r="C13" s="100"/>
      <c r="D13" s="101" t="s">
        <v>50</v>
      </c>
      <c r="E13" s="100"/>
      <c r="F13" s="101" t="s">
        <v>133</v>
      </c>
      <c r="G13" s="101"/>
      <c r="H13" s="101" t="s">
        <v>47</v>
      </c>
      <c r="I13" s="101"/>
      <c r="J13" s="101" t="s">
        <v>139</v>
      </c>
      <c r="K13" s="101"/>
      <c r="L13" s="110"/>
      <c r="M13" s="101"/>
      <c r="N13" s="206" t="s">
        <v>110</v>
      </c>
      <c r="O13" s="101"/>
      <c r="P13" s="101" t="s">
        <v>88</v>
      </c>
      <c r="Q13" s="101"/>
      <c r="R13" s="101" t="s">
        <v>136</v>
      </c>
      <c r="S13" s="101"/>
      <c r="T13" s="101" t="s">
        <v>89</v>
      </c>
      <c r="U13" s="101"/>
      <c r="V13" s="101" t="s">
        <v>44</v>
      </c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</row>
    <row r="14" spans="1:195" s="150" customFormat="1" ht="16.5" customHeight="1" x14ac:dyDescent="0.25">
      <c r="A14" s="95"/>
      <c r="B14" s="95"/>
      <c r="C14" s="96"/>
      <c r="D14" s="101" t="s">
        <v>46</v>
      </c>
      <c r="E14" s="100"/>
      <c r="F14" s="101" t="s">
        <v>134</v>
      </c>
      <c r="G14" s="101"/>
      <c r="H14" s="101" t="s">
        <v>49</v>
      </c>
      <c r="I14" s="101"/>
      <c r="J14" s="101" t="s">
        <v>90</v>
      </c>
      <c r="K14" s="101"/>
      <c r="L14" s="101" t="s">
        <v>31</v>
      </c>
      <c r="M14" s="101"/>
      <c r="N14" s="101" t="s">
        <v>94</v>
      </c>
      <c r="O14" s="101"/>
      <c r="P14" s="101" t="s">
        <v>91</v>
      </c>
      <c r="Q14" s="101"/>
      <c r="R14" s="101" t="s">
        <v>151</v>
      </c>
      <c r="S14" s="101"/>
      <c r="T14" s="101" t="s">
        <v>48</v>
      </c>
      <c r="U14" s="101"/>
      <c r="V14" s="101" t="s">
        <v>75</v>
      </c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</row>
    <row r="15" spans="1:195" s="150" customFormat="1" ht="16.5" customHeight="1" x14ac:dyDescent="0.25">
      <c r="A15" s="95"/>
      <c r="B15" s="268" t="s">
        <v>186</v>
      </c>
      <c r="C15" s="96"/>
      <c r="D15" s="102" t="s">
        <v>5</v>
      </c>
      <c r="E15" s="96"/>
      <c r="F15" s="102" t="s">
        <v>5</v>
      </c>
      <c r="G15" s="109"/>
      <c r="H15" s="102" t="s">
        <v>5</v>
      </c>
      <c r="I15" s="109"/>
      <c r="J15" s="102" t="s">
        <v>5</v>
      </c>
      <c r="K15" s="101"/>
      <c r="L15" s="102" t="s">
        <v>5</v>
      </c>
      <c r="M15" s="109"/>
      <c r="N15" s="102" t="s">
        <v>5</v>
      </c>
      <c r="O15" s="101"/>
      <c r="P15" s="102" t="s">
        <v>5</v>
      </c>
      <c r="Q15" s="109"/>
      <c r="R15" s="102" t="s">
        <v>5</v>
      </c>
      <c r="S15" s="109"/>
      <c r="T15" s="102" t="s">
        <v>5</v>
      </c>
      <c r="U15" s="101"/>
      <c r="V15" s="102" t="s">
        <v>5</v>
      </c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</row>
    <row r="16" spans="1:195" s="150" customFormat="1" ht="16.5" customHeight="1" x14ac:dyDescent="0.25">
      <c r="A16" s="95"/>
      <c r="B16" s="95"/>
      <c r="C16" s="96"/>
      <c r="D16" s="101"/>
      <c r="E16" s="109"/>
      <c r="F16" s="109"/>
      <c r="G16" s="109"/>
      <c r="H16" s="101"/>
      <c r="I16" s="109"/>
      <c r="J16" s="101"/>
      <c r="K16" s="109"/>
      <c r="L16" s="101"/>
      <c r="M16" s="109"/>
      <c r="N16" s="101"/>
      <c r="O16" s="108"/>
      <c r="P16" s="108"/>
      <c r="Q16" s="108"/>
      <c r="R16" s="108"/>
      <c r="S16" s="109"/>
      <c r="T16" s="108"/>
      <c r="U16" s="101"/>
      <c r="V16" s="108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</row>
    <row r="17" spans="1:22" s="157" customFormat="1" ht="16.5" customHeight="1" x14ac:dyDescent="0.25">
      <c r="A17" s="153" t="s">
        <v>131</v>
      </c>
      <c r="B17" s="95"/>
      <c r="C17" s="154"/>
      <c r="D17" s="155">
        <v>215000000</v>
      </c>
      <c r="E17" s="155"/>
      <c r="F17" s="155">
        <v>665525655</v>
      </c>
      <c r="G17" s="155"/>
      <c r="H17" s="155">
        <v>-20637124</v>
      </c>
      <c r="I17" s="155"/>
      <c r="J17" s="155">
        <v>21400000</v>
      </c>
      <c r="K17" s="155"/>
      <c r="L17" s="155">
        <v>141510011</v>
      </c>
      <c r="M17" s="155"/>
      <c r="N17" s="155">
        <v>-767830</v>
      </c>
      <c r="O17" s="156"/>
      <c r="P17" s="156">
        <f>N17</f>
        <v>-767830</v>
      </c>
      <c r="Q17" s="156"/>
      <c r="R17" s="156">
        <f>SUM(D17:L17,P17)</f>
        <v>1022030712</v>
      </c>
      <c r="S17" s="156"/>
      <c r="T17" s="155">
        <v>0</v>
      </c>
      <c r="U17" s="156"/>
      <c r="V17" s="156">
        <f>R17+T17</f>
        <v>1022030712</v>
      </c>
    </row>
    <row r="18" spans="1:22" s="157" customFormat="1" ht="16.5" customHeight="1" x14ac:dyDescent="0.25">
      <c r="A18" s="158" t="s">
        <v>153</v>
      </c>
      <c r="B18" s="95"/>
      <c r="C18" s="154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6"/>
      <c r="P18" s="156"/>
      <c r="Q18" s="156"/>
      <c r="R18" s="156"/>
      <c r="S18" s="156"/>
      <c r="T18" s="155"/>
      <c r="U18" s="156"/>
      <c r="V18" s="156"/>
    </row>
    <row r="19" spans="1:22" s="157" customFormat="1" ht="16.5" customHeight="1" x14ac:dyDescent="0.25">
      <c r="A19" s="159" t="s">
        <v>188</v>
      </c>
      <c r="B19" s="95"/>
      <c r="C19" s="154"/>
      <c r="D19" s="155">
        <v>107498713</v>
      </c>
      <c r="E19" s="155"/>
      <c r="F19" s="155">
        <v>0</v>
      </c>
      <c r="G19" s="155"/>
      <c r="H19" s="155">
        <v>0</v>
      </c>
      <c r="I19" s="155"/>
      <c r="J19" s="155">
        <v>0</v>
      </c>
      <c r="K19" s="155"/>
      <c r="L19" s="155">
        <v>0</v>
      </c>
      <c r="M19" s="155"/>
      <c r="N19" s="155">
        <v>0</v>
      </c>
      <c r="O19" s="156"/>
      <c r="P19" s="156">
        <f>N19</f>
        <v>0</v>
      </c>
      <c r="Q19" s="156"/>
      <c r="R19" s="156">
        <f>SUM(D19:L19,P19)</f>
        <v>107498713</v>
      </c>
      <c r="S19" s="156"/>
      <c r="T19" s="155">
        <v>0</v>
      </c>
      <c r="U19" s="156"/>
      <c r="V19" s="156">
        <f>SUM(R19:U19)</f>
        <v>107498713</v>
      </c>
    </row>
    <row r="20" spans="1:22" s="157" customFormat="1" ht="16.5" customHeight="1" x14ac:dyDescent="0.25">
      <c r="A20" s="159" t="s">
        <v>189</v>
      </c>
      <c r="B20" s="95"/>
      <c r="C20" s="154"/>
      <c r="D20" s="155">
        <v>0</v>
      </c>
      <c r="E20" s="155"/>
      <c r="F20" s="155">
        <v>0</v>
      </c>
      <c r="G20" s="155"/>
      <c r="H20" s="155">
        <v>0</v>
      </c>
      <c r="I20" s="155"/>
      <c r="J20" s="155">
        <v>0</v>
      </c>
      <c r="K20" s="155"/>
      <c r="L20" s="155">
        <v>-193492713</v>
      </c>
      <c r="M20" s="155"/>
      <c r="N20" s="155">
        <v>0</v>
      </c>
      <c r="O20" s="156"/>
      <c r="P20" s="156">
        <f>N20</f>
        <v>0</v>
      </c>
      <c r="Q20" s="156"/>
      <c r="R20" s="156">
        <f>SUM(D20:L20,P20)</f>
        <v>-193492713</v>
      </c>
      <c r="S20" s="156"/>
      <c r="T20" s="155">
        <v>0</v>
      </c>
      <c r="U20" s="156"/>
      <c r="V20" s="156">
        <f>SUM(R20:U20)</f>
        <v>-193492713</v>
      </c>
    </row>
    <row r="21" spans="1:22" s="157" customFormat="1" ht="16.5" customHeight="1" x14ac:dyDescent="0.25">
      <c r="A21" s="159" t="s">
        <v>148</v>
      </c>
      <c r="B21" s="226"/>
      <c r="C21" s="226"/>
      <c r="D21" s="160">
        <v>0</v>
      </c>
      <c r="E21" s="161"/>
      <c r="F21" s="160">
        <v>0</v>
      </c>
      <c r="G21" s="161"/>
      <c r="H21" s="160">
        <v>0</v>
      </c>
      <c r="I21" s="161"/>
      <c r="J21" s="160">
        <v>0</v>
      </c>
      <c r="K21" s="155"/>
      <c r="L21" s="160">
        <v>143124503</v>
      </c>
      <c r="M21" s="155"/>
      <c r="N21" s="160">
        <v>-1358029</v>
      </c>
      <c r="O21" s="156"/>
      <c r="P21" s="213">
        <f>N21</f>
        <v>-1358029</v>
      </c>
      <c r="Q21" s="155"/>
      <c r="R21" s="213">
        <f>SUM(D21:L21,P21)</f>
        <v>141766474</v>
      </c>
      <c r="S21" s="155"/>
      <c r="T21" s="160">
        <v>0</v>
      </c>
      <c r="U21" s="155"/>
      <c r="V21" s="213">
        <f>R21+T21</f>
        <v>141766474</v>
      </c>
    </row>
    <row r="22" spans="1:22" s="157" customFormat="1" ht="6" customHeight="1" x14ac:dyDescent="0.25">
      <c r="B22" s="226"/>
      <c r="C22" s="226"/>
      <c r="D22" s="162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</row>
    <row r="23" spans="1:22" s="157" customFormat="1" ht="16.5" customHeight="1" thickBot="1" x14ac:dyDescent="0.3">
      <c r="A23" s="158" t="s">
        <v>209</v>
      </c>
      <c r="B23" s="154"/>
      <c r="C23" s="154"/>
      <c r="D23" s="164">
        <f>SUM(D17:D22)</f>
        <v>322498713</v>
      </c>
      <c r="E23" s="155"/>
      <c r="F23" s="164">
        <f>SUM(F17:F22)</f>
        <v>665525655</v>
      </c>
      <c r="G23" s="155"/>
      <c r="H23" s="164">
        <f>SUM(H17:H22)</f>
        <v>-20637124</v>
      </c>
      <c r="I23" s="155"/>
      <c r="J23" s="164">
        <f>SUM(J17:J22)</f>
        <v>21400000</v>
      </c>
      <c r="K23" s="155"/>
      <c r="L23" s="164">
        <f>SUM(L17:L22)</f>
        <v>91141801</v>
      </c>
      <c r="M23" s="155"/>
      <c r="N23" s="164">
        <f>SUM(N17:N22)</f>
        <v>-2125859</v>
      </c>
      <c r="O23" s="155"/>
      <c r="P23" s="164">
        <f>SUM(P17:P22)</f>
        <v>-2125859</v>
      </c>
      <c r="Q23" s="155"/>
      <c r="R23" s="164">
        <f>SUM(R17:R22)</f>
        <v>1077803186</v>
      </c>
      <c r="S23" s="155"/>
      <c r="T23" s="164">
        <f>SUM(T17:T22)</f>
        <v>0</v>
      </c>
      <c r="U23" s="155"/>
      <c r="V23" s="164">
        <f>SUM(V17:V21)</f>
        <v>1077803186</v>
      </c>
    </row>
    <row r="24" spans="1:22" s="95" customFormat="1" ht="16.5" customHeight="1" thickTop="1" x14ac:dyDescent="0.25">
      <c r="A24" s="105"/>
      <c r="B24" s="96"/>
      <c r="C24" s="96"/>
      <c r="D24" s="108"/>
      <c r="E24" s="108"/>
      <c r="F24" s="108"/>
      <c r="G24" s="108"/>
      <c r="H24" s="108"/>
      <c r="I24" s="108"/>
      <c r="J24" s="108"/>
      <c r="K24" s="108"/>
      <c r="L24" s="111"/>
      <c r="M24" s="108"/>
      <c r="N24" s="108"/>
      <c r="O24" s="108"/>
      <c r="P24" s="108"/>
      <c r="Q24" s="108"/>
      <c r="R24" s="108"/>
      <c r="S24" s="108"/>
      <c r="T24" s="108"/>
      <c r="U24" s="108"/>
      <c r="V24" s="108"/>
    </row>
    <row r="25" spans="1:22" s="157" customFormat="1" ht="16.5" customHeight="1" x14ac:dyDescent="0.25">
      <c r="A25" s="153" t="s">
        <v>163</v>
      </c>
      <c r="C25" s="154"/>
      <c r="D25" s="166">
        <v>322498713</v>
      </c>
      <c r="E25" s="155"/>
      <c r="F25" s="166">
        <v>665525655</v>
      </c>
      <c r="G25" s="155"/>
      <c r="H25" s="166">
        <v>-20637124</v>
      </c>
      <c r="I25" s="155"/>
      <c r="J25" s="166">
        <v>32250000</v>
      </c>
      <c r="K25" s="155"/>
      <c r="L25" s="166">
        <v>145982615</v>
      </c>
      <c r="M25" s="155"/>
      <c r="N25" s="166">
        <v>-3280259</v>
      </c>
      <c r="O25" s="155"/>
      <c r="P25" s="166">
        <f>SUM(N25)</f>
        <v>-3280259</v>
      </c>
      <c r="Q25" s="155"/>
      <c r="R25" s="166">
        <f>SUM(D25:L25,P25)</f>
        <v>1142339600</v>
      </c>
      <c r="S25" s="155"/>
      <c r="T25" s="166">
        <v>0</v>
      </c>
      <c r="U25" s="155"/>
      <c r="V25" s="166">
        <f>SUM(R25:U25)</f>
        <v>1142339600</v>
      </c>
    </row>
    <row r="26" spans="1:22" s="157" customFormat="1" ht="16.5" customHeight="1" x14ac:dyDescent="0.25">
      <c r="A26" s="158" t="s">
        <v>153</v>
      </c>
      <c r="B26" s="154"/>
      <c r="C26" s="154"/>
      <c r="D26" s="166"/>
      <c r="E26" s="155"/>
      <c r="F26" s="166"/>
      <c r="G26" s="155"/>
      <c r="H26" s="166"/>
      <c r="I26" s="155"/>
      <c r="J26" s="166"/>
      <c r="K26" s="155"/>
      <c r="L26" s="166"/>
      <c r="M26" s="155"/>
      <c r="N26" s="166"/>
      <c r="O26" s="156"/>
      <c r="P26" s="166"/>
      <c r="Q26" s="156"/>
      <c r="R26" s="166"/>
      <c r="S26" s="156"/>
      <c r="T26" s="166"/>
      <c r="U26" s="156"/>
      <c r="V26" s="166"/>
    </row>
    <row r="27" spans="1:22" s="157" customFormat="1" ht="16.5" customHeight="1" x14ac:dyDescent="0.25">
      <c r="A27" s="159" t="s">
        <v>189</v>
      </c>
      <c r="B27" s="226">
        <v>14</v>
      </c>
      <c r="C27" s="154"/>
      <c r="D27" s="166">
        <v>0</v>
      </c>
      <c r="E27" s="155"/>
      <c r="F27" s="166">
        <v>0</v>
      </c>
      <c r="G27" s="155"/>
      <c r="H27" s="166">
        <v>0</v>
      </c>
      <c r="I27" s="155"/>
      <c r="J27" s="166">
        <v>0</v>
      </c>
      <c r="K27" s="155"/>
      <c r="L27" s="166">
        <v>-96748384</v>
      </c>
      <c r="M27" s="155"/>
      <c r="N27" s="166">
        <v>0</v>
      </c>
      <c r="O27" s="156"/>
      <c r="P27" s="166">
        <f>SUM(N27)</f>
        <v>0</v>
      </c>
      <c r="Q27" s="156"/>
      <c r="R27" s="166">
        <f>SUM(D27:L27,P27)</f>
        <v>-96748384</v>
      </c>
      <c r="S27" s="156"/>
      <c r="T27" s="166">
        <v>0</v>
      </c>
      <c r="U27" s="156"/>
      <c r="V27" s="166">
        <f>SUM(R27:U27)</f>
        <v>-96748384</v>
      </c>
    </row>
    <row r="28" spans="1:22" s="157" customFormat="1" ht="16.5" customHeight="1" x14ac:dyDescent="0.25">
      <c r="A28" s="159" t="s">
        <v>148</v>
      </c>
      <c r="B28" s="226"/>
      <c r="C28" s="226"/>
      <c r="D28" s="167">
        <v>0</v>
      </c>
      <c r="E28" s="161"/>
      <c r="F28" s="167">
        <v>0</v>
      </c>
      <c r="G28" s="161"/>
      <c r="H28" s="167">
        <v>0</v>
      </c>
      <c r="I28" s="161"/>
      <c r="J28" s="167">
        <v>0</v>
      </c>
      <c r="K28" s="155"/>
      <c r="L28" s="167">
        <v>88531143</v>
      </c>
      <c r="M28" s="155"/>
      <c r="N28" s="167">
        <v>0</v>
      </c>
      <c r="O28" s="156"/>
      <c r="P28" s="167">
        <f>SUM(N28)</f>
        <v>0</v>
      </c>
      <c r="Q28" s="155"/>
      <c r="R28" s="167">
        <f>SUM(D28:L28,P28)</f>
        <v>88531143</v>
      </c>
      <c r="S28" s="155"/>
      <c r="T28" s="167">
        <v>0</v>
      </c>
      <c r="U28" s="155"/>
      <c r="V28" s="167">
        <f>SUM(R28:T28)</f>
        <v>88531143</v>
      </c>
    </row>
    <row r="29" spans="1:22" s="157" customFormat="1" ht="6" customHeight="1" x14ac:dyDescent="0.25">
      <c r="B29" s="226"/>
      <c r="C29" s="226"/>
      <c r="D29" s="168"/>
      <c r="E29" s="163"/>
      <c r="F29" s="169"/>
      <c r="G29" s="163"/>
      <c r="H29" s="169"/>
      <c r="I29" s="163"/>
      <c r="J29" s="169"/>
      <c r="K29" s="163"/>
      <c r="L29" s="169"/>
      <c r="M29" s="163"/>
      <c r="N29" s="169"/>
      <c r="O29" s="163"/>
      <c r="P29" s="169"/>
      <c r="Q29" s="163"/>
      <c r="R29" s="169"/>
      <c r="S29" s="163"/>
      <c r="T29" s="169"/>
      <c r="U29" s="163"/>
      <c r="V29" s="169"/>
    </row>
    <row r="30" spans="1:22" s="157" customFormat="1" ht="16.5" customHeight="1" thickBot="1" x14ac:dyDescent="0.3">
      <c r="A30" s="158" t="s">
        <v>210</v>
      </c>
      <c r="B30" s="154"/>
      <c r="C30" s="154"/>
      <c r="D30" s="170">
        <f>SUM(D25:D29)</f>
        <v>322498713</v>
      </c>
      <c r="E30" s="155"/>
      <c r="F30" s="170">
        <f>SUM(F25:F29)</f>
        <v>665525655</v>
      </c>
      <c r="G30" s="155"/>
      <c r="H30" s="170">
        <f>SUM(H25:H29)</f>
        <v>-20637124</v>
      </c>
      <c r="I30" s="155"/>
      <c r="J30" s="170">
        <f>SUM(J25:J29)</f>
        <v>32250000</v>
      </c>
      <c r="K30" s="155"/>
      <c r="L30" s="170">
        <f>SUM(L25:L29)</f>
        <v>137765374</v>
      </c>
      <c r="M30" s="155"/>
      <c r="N30" s="170">
        <f>SUM(N25:N29)</f>
        <v>-3280259</v>
      </c>
      <c r="O30" s="155"/>
      <c r="P30" s="170">
        <f>SUM(P25:P29)</f>
        <v>-3280259</v>
      </c>
      <c r="Q30" s="155"/>
      <c r="R30" s="170">
        <f>SUM(R25:R29)</f>
        <v>1134122359</v>
      </c>
      <c r="S30" s="155"/>
      <c r="T30" s="170">
        <f>SUM(T25:T29)</f>
        <v>0</v>
      </c>
      <c r="U30" s="155"/>
      <c r="V30" s="170">
        <f>SUM(V25:V28)</f>
        <v>1134122359</v>
      </c>
    </row>
    <row r="31" spans="1:22" s="95" customFormat="1" ht="16.5" customHeight="1" thickTop="1" x14ac:dyDescent="0.25">
      <c r="A31" s="104"/>
      <c r="B31" s="104"/>
      <c r="C31" s="103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</row>
    <row r="32" spans="1:22" s="95" customFormat="1" ht="16.5" customHeight="1" x14ac:dyDescent="0.25">
      <c r="A32" s="104"/>
      <c r="B32" s="104"/>
      <c r="C32" s="103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</row>
    <row r="33" spans="1:22" s="95" customFormat="1" ht="16.5" customHeight="1" x14ac:dyDescent="0.25">
      <c r="A33" s="104"/>
      <c r="B33" s="104"/>
      <c r="C33" s="103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</row>
    <row r="34" spans="1:22" s="95" customFormat="1" ht="16.5" customHeight="1" x14ac:dyDescent="0.25">
      <c r="A34" s="104"/>
      <c r="B34" s="104"/>
      <c r="C34" s="103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s="95" customFormat="1" ht="16.5" customHeight="1" x14ac:dyDescent="0.25">
      <c r="A35" s="104"/>
      <c r="B35" s="104"/>
      <c r="C35" s="103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s="95" customFormat="1" ht="16.5" customHeight="1" x14ac:dyDescent="0.25">
      <c r="A36" s="104"/>
      <c r="B36" s="104"/>
      <c r="C36" s="103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21.95" customHeight="1" x14ac:dyDescent="0.25">
      <c r="A37" s="83" t="str">
        <f>+'PL6 (9month) '!A61</f>
        <v>The accompanying notes form part of this interim financial information.</v>
      </c>
      <c r="B37" s="83"/>
      <c r="C37" s="85"/>
      <c r="D37" s="8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</row>
  </sheetData>
  <mergeCells count="5">
    <mergeCell ref="D6:V6"/>
    <mergeCell ref="D7:R7"/>
    <mergeCell ref="N8:P8"/>
    <mergeCell ref="J8:L8"/>
    <mergeCell ref="D8:H8"/>
  </mergeCells>
  <pageMargins left="0.35" right="0.35" top="0.5" bottom="0.6" header="0.49" footer="0.4"/>
  <pageSetup paperSize="9" scale="9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X33"/>
  <sheetViews>
    <sheetView topLeftCell="A16" zoomScaleNormal="100" zoomScaleSheetLayoutView="70" workbookViewId="0">
      <selection activeCell="L30" sqref="L30"/>
    </sheetView>
  </sheetViews>
  <sheetFormatPr defaultColWidth="11.28515625" defaultRowHeight="16.5" customHeight="1" x14ac:dyDescent="0.25"/>
  <cols>
    <col min="1" max="1" width="32.28515625" style="72" customWidth="1"/>
    <col min="2" max="2" width="4.5703125" style="72" customWidth="1"/>
    <col min="3" max="3" width="0.7109375" style="78" customWidth="1"/>
    <col min="4" max="4" width="10.7109375" style="79" customWidth="1"/>
    <col min="5" max="5" width="0.7109375" style="79" customWidth="1"/>
    <col min="6" max="6" width="11.7109375" style="79" customWidth="1"/>
    <col min="7" max="7" width="0.7109375" style="70" customWidth="1"/>
    <col min="8" max="8" width="11.85546875" style="70" customWidth="1"/>
    <col min="9" max="9" width="0.7109375" style="70" customWidth="1"/>
    <col min="10" max="10" width="11.140625" style="70" customWidth="1"/>
    <col min="11" max="11" width="0.7109375" style="70" customWidth="1"/>
    <col min="12" max="12" width="12.28515625" style="70" customWidth="1"/>
    <col min="13" max="13" width="0.7109375" style="70" customWidth="1"/>
    <col min="14" max="14" width="14.7109375" style="70" customWidth="1"/>
    <col min="15" max="15" width="0.7109375" style="70" customWidth="1"/>
    <col min="16" max="16" width="11.140625" style="70" customWidth="1"/>
    <col min="17" max="17" width="0.7109375" style="70" customWidth="1"/>
    <col min="18" max="18" width="11" style="70" customWidth="1"/>
    <col min="19" max="227" width="9.140625" style="72" customWidth="1"/>
    <col min="228" max="228" width="29.85546875" style="72" customWidth="1"/>
    <col min="229" max="229" width="9.85546875" style="72" customWidth="1"/>
    <col min="230" max="230" width="7" style="72" customWidth="1"/>
    <col min="231" max="231" width="0.85546875" style="72" customWidth="1"/>
    <col min="232" max="16384" width="11.28515625" style="72"/>
  </cols>
  <sheetData>
    <row r="1" spans="1:232" ht="16.5" customHeight="1" x14ac:dyDescent="0.25">
      <c r="A1" s="68" t="s">
        <v>84</v>
      </c>
      <c r="B1" s="68"/>
      <c r="C1" s="256"/>
      <c r="D1" s="69"/>
      <c r="E1" s="69"/>
      <c r="F1" s="69"/>
      <c r="R1" s="71"/>
    </row>
    <row r="2" spans="1:232" ht="16.5" customHeight="1" x14ac:dyDescent="0.25">
      <c r="A2" s="68" t="s">
        <v>43</v>
      </c>
      <c r="B2" s="68"/>
      <c r="C2" s="256"/>
      <c r="D2" s="69"/>
      <c r="E2" s="69"/>
      <c r="F2" s="69"/>
    </row>
    <row r="3" spans="1:232" ht="16.5" customHeight="1" x14ac:dyDescent="0.25">
      <c r="A3" s="75" t="str">
        <f>EQ_Conso7!A3</f>
        <v>For the nine-month period ended 30 September 2022</v>
      </c>
      <c r="B3" s="75"/>
      <c r="C3" s="74"/>
      <c r="D3" s="76"/>
      <c r="E3" s="76"/>
      <c r="F3" s="76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232" ht="16.5" customHeight="1" x14ac:dyDescent="0.25">
      <c r="A4" s="68"/>
      <c r="B4" s="68"/>
      <c r="C4" s="256"/>
      <c r="D4" s="69"/>
      <c r="E4" s="69"/>
      <c r="F4" s="69"/>
    </row>
    <row r="5" spans="1:232" s="95" customFormat="1" ht="16.5" customHeight="1" x14ac:dyDescent="0.25">
      <c r="C5" s="96"/>
      <c r="D5" s="107"/>
      <c r="E5" s="107"/>
      <c r="F5" s="107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</row>
    <row r="6" spans="1:232" s="150" customFormat="1" ht="16.149999999999999" customHeight="1" x14ac:dyDescent="0.25">
      <c r="A6" s="95"/>
      <c r="B6" s="95"/>
      <c r="C6" s="96"/>
      <c r="D6" s="263" t="s">
        <v>97</v>
      </c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  <c r="GQ6" s="95"/>
      <c r="GR6" s="95"/>
      <c r="GS6" s="95"/>
      <c r="GT6" s="95"/>
      <c r="GU6" s="95"/>
      <c r="GV6" s="95"/>
      <c r="GW6" s="95"/>
      <c r="GX6" s="95"/>
      <c r="GY6" s="95"/>
      <c r="GZ6" s="95"/>
      <c r="HA6" s="95"/>
      <c r="HB6" s="95"/>
      <c r="HC6" s="95"/>
      <c r="HD6" s="95"/>
      <c r="HE6" s="95"/>
      <c r="HF6" s="95"/>
      <c r="HG6" s="95"/>
      <c r="HH6" s="95"/>
      <c r="HI6" s="95"/>
      <c r="HJ6" s="95"/>
      <c r="HK6" s="95"/>
      <c r="HL6" s="95"/>
      <c r="HM6" s="95"/>
      <c r="HN6" s="95"/>
      <c r="HO6" s="95"/>
      <c r="HP6" s="95"/>
      <c r="HQ6" s="95"/>
      <c r="HR6" s="95"/>
      <c r="HS6" s="95"/>
      <c r="HT6" s="95"/>
      <c r="HU6" s="95"/>
      <c r="HV6" s="95"/>
      <c r="HW6" s="95"/>
      <c r="HX6" s="95"/>
    </row>
    <row r="7" spans="1:232" s="150" customFormat="1" ht="16.149999999999999" customHeight="1" x14ac:dyDescent="0.25">
      <c r="A7" s="95"/>
      <c r="B7" s="95"/>
      <c r="C7" s="96"/>
      <c r="D7" s="263" t="s">
        <v>137</v>
      </c>
      <c r="E7" s="263"/>
      <c r="F7" s="263"/>
      <c r="G7" s="263"/>
      <c r="H7" s="263"/>
      <c r="I7" s="109"/>
      <c r="J7" s="263" t="s">
        <v>169</v>
      </c>
      <c r="K7" s="263"/>
      <c r="L7" s="263"/>
      <c r="M7" s="109"/>
      <c r="N7" s="264" t="s">
        <v>80</v>
      </c>
      <c r="O7" s="264"/>
      <c r="P7" s="264"/>
      <c r="Q7" s="109"/>
      <c r="R7" s="109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5"/>
      <c r="GK7" s="95"/>
      <c r="GL7" s="95"/>
      <c r="GM7" s="95"/>
      <c r="GN7" s="95"/>
      <c r="GO7" s="95"/>
      <c r="GP7" s="95"/>
      <c r="GQ7" s="95"/>
      <c r="GR7" s="95"/>
      <c r="GS7" s="95"/>
      <c r="GT7" s="95"/>
      <c r="GU7" s="95"/>
      <c r="GV7" s="95"/>
      <c r="GW7" s="95"/>
      <c r="GX7" s="95"/>
      <c r="GY7" s="95"/>
      <c r="GZ7" s="95"/>
      <c r="HA7" s="95"/>
      <c r="HB7" s="95"/>
      <c r="HC7" s="95"/>
      <c r="HD7" s="95"/>
      <c r="HE7" s="95"/>
      <c r="HF7" s="95"/>
      <c r="HG7" s="95"/>
      <c r="HH7" s="95"/>
      <c r="HI7" s="95"/>
      <c r="HJ7" s="95"/>
      <c r="HK7" s="95"/>
      <c r="HL7" s="95"/>
      <c r="HM7" s="95"/>
      <c r="HN7" s="95"/>
      <c r="HO7" s="95"/>
      <c r="HP7" s="95"/>
      <c r="HQ7" s="95"/>
      <c r="HR7" s="95"/>
      <c r="HS7" s="95"/>
      <c r="HT7" s="95"/>
      <c r="HU7" s="95"/>
      <c r="HV7" s="95"/>
      <c r="HW7" s="95"/>
      <c r="HX7" s="95"/>
    </row>
    <row r="8" spans="1:232" s="150" customFormat="1" ht="16.149999999999999" customHeight="1" x14ac:dyDescent="0.25">
      <c r="A8" s="95"/>
      <c r="B8" s="95"/>
      <c r="C8" s="96"/>
      <c r="I8" s="109"/>
      <c r="J8" s="109"/>
      <c r="K8" s="109"/>
      <c r="L8" s="109"/>
      <c r="M8" s="109"/>
      <c r="N8" s="101" t="s">
        <v>85</v>
      </c>
      <c r="O8" s="101"/>
      <c r="P8" s="101"/>
      <c r="Q8" s="109"/>
      <c r="R8" s="109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  <c r="GM8" s="95"/>
      <c r="GN8" s="95"/>
      <c r="GO8" s="95"/>
      <c r="GP8" s="95"/>
      <c r="GQ8" s="95"/>
      <c r="GR8" s="95"/>
      <c r="GS8" s="95"/>
      <c r="GT8" s="95"/>
      <c r="GU8" s="95"/>
      <c r="GV8" s="95"/>
      <c r="GW8" s="95"/>
      <c r="GX8" s="95"/>
      <c r="GY8" s="95"/>
      <c r="GZ8" s="95"/>
      <c r="HA8" s="95"/>
      <c r="HB8" s="95"/>
      <c r="HC8" s="95"/>
      <c r="HD8" s="95"/>
      <c r="HE8" s="95"/>
      <c r="HF8" s="95"/>
      <c r="HG8" s="95"/>
      <c r="HH8" s="95"/>
      <c r="HI8" s="95"/>
      <c r="HJ8" s="95"/>
      <c r="HK8" s="95"/>
      <c r="HL8" s="95"/>
      <c r="HM8" s="95"/>
      <c r="HN8" s="95"/>
      <c r="HO8" s="95"/>
      <c r="HP8" s="95"/>
      <c r="HQ8" s="95"/>
      <c r="HR8" s="95"/>
      <c r="HS8" s="95"/>
      <c r="HT8" s="95"/>
      <c r="HU8" s="95"/>
      <c r="HV8" s="95"/>
      <c r="HW8" s="95"/>
      <c r="HX8" s="95"/>
    </row>
    <row r="9" spans="1:232" s="150" customFormat="1" ht="16.149999999999999" customHeight="1" x14ac:dyDescent="0.25">
      <c r="A9" s="95"/>
      <c r="B9" s="95"/>
      <c r="C9" s="100"/>
      <c r="D9" s="95"/>
      <c r="E9" s="100"/>
      <c r="F9" s="101"/>
      <c r="G9" s="152"/>
      <c r="H9" s="101" t="s">
        <v>92</v>
      </c>
      <c r="I9" s="152"/>
      <c r="J9" s="95"/>
      <c r="K9" s="152"/>
      <c r="L9" s="95"/>
      <c r="M9" s="152"/>
      <c r="N9" s="101" t="s">
        <v>86</v>
      </c>
      <c r="O9" s="101"/>
      <c r="P9" s="95"/>
      <c r="Q9" s="101"/>
      <c r="R9" s="101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  <c r="HU9" s="95"/>
      <c r="HV9" s="95"/>
      <c r="HW9" s="95"/>
      <c r="HX9" s="95"/>
    </row>
    <row r="10" spans="1:232" s="150" customFormat="1" ht="16.149999999999999" customHeight="1" x14ac:dyDescent="0.25">
      <c r="A10" s="95"/>
      <c r="B10" s="95"/>
      <c r="C10" s="100"/>
      <c r="D10" s="101"/>
      <c r="E10" s="100"/>
      <c r="F10" s="101"/>
      <c r="G10" s="101"/>
      <c r="H10" s="101" t="s">
        <v>77</v>
      </c>
      <c r="I10" s="101"/>
      <c r="J10" s="101"/>
      <c r="K10" s="101"/>
      <c r="L10" s="101"/>
      <c r="M10" s="101"/>
      <c r="N10" s="102" t="s">
        <v>138</v>
      </c>
      <c r="O10" s="101"/>
      <c r="P10" s="95"/>
      <c r="Q10" s="101"/>
      <c r="R10" s="108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  <c r="GN10" s="95"/>
      <c r="GO10" s="95"/>
      <c r="GP10" s="95"/>
      <c r="GQ10" s="95"/>
      <c r="GR10" s="95"/>
      <c r="GS10" s="95"/>
      <c r="GT10" s="95"/>
      <c r="GU10" s="95"/>
      <c r="GV10" s="95"/>
      <c r="GW10" s="95"/>
      <c r="GX10" s="95"/>
      <c r="GY10" s="95"/>
      <c r="GZ10" s="95"/>
      <c r="HA10" s="95"/>
      <c r="HB10" s="95"/>
      <c r="HC10" s="95"/>
      <c r="HD10" s="95"/>
      <c r="HE10" s="95"/>
      <c r="HF10" s="95"/>
      <c r="HG10" s="95"/>
      <c r="HH10" s="95"/>
      <c r="HI10" s="95"/>
      <c r="HJ10" s="95"/>
      <c r="HK10" s="95"/>
      <c r="HL10" s="95"/>
      <c r="HM10" s="95"/>
      <c r="HN10" s="95"/>
      <c r="HO10" s="95"/>
      <c r="HP10" s="95"/>
      <c r="HQ10" s="95"/>
      <c r="HR10" s="95"/>
      <c r="HS10" s="95"/>
      <c r="HT10" s="95"/>
      <c r="HU10" s="95"/>
      <c r="HV10" s="95"/>
      <c r="HW10" s="95"/>
      <c r="HX10" s="95"/>
    </row>
    <row r="11" spans="1:232" s="150" customFormat="1" ht="16.149999999999999" customHeight="1" x14ac:dyDescent="0.25">
      <c r="A11" s="95"/>
      <c r="B11" s="95"/>
      <c r="C11" s="100"/>
      <c r="D11" s="101" t="s">
        <v>132</v>
      </c>
      <c r="E11" s="100"/>
      <c r="G11" s="101"/>
      <c r="H11" s="101" t="s">
        <v>45</v>
      </c>
      <c r="I11" s="101"/>
      <c r="M11" s="101"/>
      <c r="N11" s="101" t="s">
        <v>109</v>
      </c>
      <c r="O11" s="101"/>
      <c r="P11" s="101" t="s">
        <v>93</v>
      </c>
      <c r="Q11" s="101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</row>
    <row r="12" spans="1:232" s="150" customFormat="1" ht="16.149999999999999" customHeight="1" x14ac:dyDescent="0.25">
      <c r="A12" s="95"/>
      <c r="B12" s="95"/>
      <c r="C12" s="100"/>
      <c r="D12" s="101" t="s">
        <v>50</v>
      </c>
      <c r="E12" s="100"/>
      <c r="F12" s="101" t="s">
        <v>133</v>
      </c>
      <c r="G12" s="101"/>
      <c r="H12" s="101" t="s">
        <v>47</v>
      </c>
      <c r="I12" s="101"/>
      <c r="J12" s="101" t="s">
        <v>157</v>
      </c>
      <c r="K12" s="101"/>
      <c r="L12" s="110"/>
      <c r="M12" s="101"/>
      <c r="N12" s="206" t="s">
        <v>110</v>
      </c>
      <c r="O12" s="101"/>
      <c r="P12" s="101" t="s">
        <v>88</v>
      </c>
      <c r="Q12" s="101"/>
      <c r="R12" s="101" t="s">
        <v>44</v>
      </c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</row>
    <row r="13" spans="1:232" s="150" customFormat="1" ht="16.149999999999999" customHeight="1" x14ac:dyDescent="0.25">
      <c r="A13" s="95"/>
      <c r="B13" s="95"/>
      <c r="C13" s="100"/>
      <c r="D13" s="101" t="s">
        <v>46</v>
      </c>
      <c r="E13" s="100"/>
      <c r="F13" s="101" t="s">
        <v>134</v>
      </c>
      <c r="G13" s="101"/>
      <c r="H13" s="101" t="s">
        <v>49</v>
      </c>
      <c r="I13" s="101"/>
      <c r="J13" s="101" t="s">
        <v>90</v>
      </c>
      <c r="K13" s="101"/>
      <c r="L13" s="101" t="s">
        <v>31</v>
      </c>
      <c r="M13" s="101"/>
      <c r="N13" s="101" t="s">
        <v>94</v>
      </c>
      <c r="O13" s="101"/>
      <c r="P13" s="101" t="s">
        <v>91</v>
      </c>
      <c r="Q13" s="101"/>
      <c r="R13" s="101" t="s">
        <v>75</v>
      </c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</row>
    <row r="14" spans="1:232" s="150" customFormat="1" ht="16.149999999999999" customHeight="1" x14ac:dyDescent="0.25">
      <c r="A14" s="95"/>
      <c r="B14" s="146" t="s">
        <v>186</v>
      </c>
      <c r="C14" s="96"/>
      <c r="D14" s="102" t="s">
        <v>5</v>
      </c>
      <c r="E14" s="96"/>
      <c r="F14" s="102" t="s">
        <v>5</v>
      </c>
      <c r="G14" s="109"/>
      <c r="H14" s="102" t="s">
        <v>5</v>
      </c>
      <c r="I14" s="109"/>
      <c r="J14" s="102" t="s">
        <v>5</v>
      </c>
      <c r="K14" s="101"/>
      <c r="L14" s="102" t="s">
        <v>5</v>
      </c>
      <c r="M14" s="109"/>
      <c r="N14" s="102" t="s">
        <v>5</v>
      </c>
      <c r="O14" s="101"/>
      <c r="P14" s="102" t="s">
        <v>5</v>
      </c>
      <c r="Q14" s="109"/>
      <c r="R14" s="102" t="s">
        <v>5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</row>
    <row r="15" spans="1:232" s="95" customFormat="1" ht="16.149999999999999" customHeight="1" x14ac:dyDescent="0.25">
      <c r="A15" s="105"/>
      <c r="C15" s="96"/>
      <c r="D15" s="111"/>
      <c r="E15" s="107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</row>
    <row r="16" spans="1:232" s="173" customFormat="1" ht="16.149999999999999" customHeight="1" x14ac:dyDescent="0.25">
      <c r="A16" s="153" t="s">
        <v>131</v>
      </c>
      <c r="B16" s="95"/>
      <c r="C16" s="226"/>
      <c r="D16" s="171">
        <v>215000000</v>
      </c>
      <c r="E16" s="172"/>
      <c r="F16" s="171">
        <v>665525655</v>
      </c>
      <c r="G16" s="171"/>
      <c r="H16" s="171">
        <v>-21000000</v>
      </c>
      <c r="I16" s="171"/>
      <c r="J16" s="171">
        <v>21400000</v>
      </c>
      <c r="K16" s="171"/>
      <c r="L16" s="171">
        <v>142419192</v>
      </c>
      <c r="M16" s="171"/>
      <c r="N16" s="171">
        <v>-768481</v>
      </c>
      <c r="O16" s="171"/>
      <c r="P16" s="171">
        <f>SUM(N16:O16)</f>
        <v>-768481</v>
      </c>
      <c r="Q16" s="171"/>
      <c r="R16" s="171">
        <f>SUM(D16,F16,H16,J16,L16,P16)</f>
        <v>1022576366</v>
      </c>
    </row>
    <row r="17" spans="1:232" s="173" customFormat="1" ht="16.149999999999999" customHeight="1" x14ac:dyDescent="0.25">
      <c r="A17" s="158" t="s">
        <v>153</v>
      </c>
      <c r="B17" s="154"/>
      <c r="C17" s="154"/>
      <c r="D17" s="171"/>
      <c r="E17" s="174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</row>
    <row r="18" spans="1:232" s="173" customFormat="1" ht="16.149999999999999" customHeight="1" x14ac:dyDescent="0.25">
      <c r="A18" s="159" t="s">
        <v>188</v>
      </c>
      <c r="B18" s="154"/>
      <c r="C18" s="154"/>
      <c r="D18" s="171">
        <v>107498713</v>
      </c>
      <c r="E18" s="174"/>
      <c r="F18" s="171">
        <v>0</v>
      </c>
      <c r="G18" s="171"/>
      <c r="H18" s="171">
        <v>0</v>
      </c>
      <c r="I18" s="171"/>
      <c r="J18" s="171">
        <v>0</v>
      </c>
      <c r="K18" s="171"/>
      <c r="L18" s="171">
        <v>0</v>
      </c>
      <c r="M18" s="171"/>
      <c r="N18" s="171">
        <v>0</v>
      </c>
      <c r="O18" s="171"/>
      <c r="P18" s="171">
        <f>SUM(N18:O18)</f>
        <v>0</v>
      </c>
      <c r="Q18" s="171"/>
      <c r="R18" s="171">
        <f>SUM(D18,F18,H18,J18,L18,P18)</f>
        <v>107498713</v>
      </c>
    </row>
    <row r="19" spans="1:232" s="173" customFormat="1" ht="16.149999999999999" customHeight="1" x14ac:dyDescent="0.25">
      <c r="A19" s="159" t="s">
        <v>189</v>
      </c>
      <c r="B19" s="154"/>
      <c r="C19" s="154"/>
      <c r="D19" s="171">
        <v>0</v>
      </c>
      <c r="E19" s="174"/>
      <c r="F19" s="171">
        <v>0</v>
      </c>
      <c r="G19" s="171"/>
      <c r="H19" s="171">
        <v>0</v>
      </c>
      <c r="I19" s="171"/>
      <c r="J19" s="171">
        <v>0</v>
      </c>
      <c r="K19" s="171"/>
      <c r="L19" s="171">
        <v>-193492713</v>
      </c>
      <c r="M19" s="171"/>
      <c r="N19" s="171">
        <v>0</v>
      </c>
      <c r="O19" s="171"/>
      <c r="P19" s="171">
        <f>SUM(N19:O19)</f>
        <v>0</v>
      </c>
      <c r="Q19" s="171"/>
      <c r="R19" s="171">
        <f>SUM(D19,F19,H19,J19,L19,P19)</f>
        <v>-193492713</v>
      </c>
    </row>
    <row r="20" spans="1:232" s="173" customFormat="1" ht="16.149999999999999" customHeight="1" x14ac:dyDescent="0.25">
      <c r="A20" s="159" t="s">
        <v>148</v>
      </c>
      <c r="B20" s="226"/>
      <c r="C20" s="226"/>
      <c r="D20" s="175">
        <v>0</v>
      </c>
      <c r="E20" s="172"/>
      <c r="F20" s="175">
        <v>0</v>
      </c>
      <c r="G20" s="171"/>
      <c r="H20" s="175">
        <v>0</v>
      </c>
      <c r="I20" s="171"/>
      <c r="J20" s="175">
        <v>0</v>
      </c>
      <c r="K20" s="171"/>
      <c r="L20" s="175">
        <v>143335406</v>
      </c>
      <c r="M20" s="171"/>
      <c r="N20" s="175">
        <v>-1358029</v>
      </c>
      <c r="O20" s="171"/>
      <c r="P20" s="175">
        <f>SUM(N20:O20)</f>
        <v>-1358029</v>
      </c>
      <c r="Q20" s="176"/>
      <c r="R20" s="175">
        <f>SUM(D20,F20,H20,J20,L20,P20)</f>
        <v>141977377</v>
      </c>
    </row>
    <row r="21" spans="1:232" s="173" customFormat="1" ht="9.9499999999999993" customHeight="1" x14ac:dyDescent="0.25">
      <c r="A21" s="157"/>
      <c r="B21" s="226"/>
      <c r="C21" s="226"/>
      <c r="D21" s="172"/>
      <c r="E21" s="172"/>
      <c r="F21" s="172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</row>
    <row r="22" spans="1:232" s="173" customFormat="1" ht="16.149999999999999" customHeight="1" thickBot="1" x14ac:dyDescent="0.3">
      <c r="A22" s="158" t="s">
        <v>209</v>
      </c>
      <c r="B22" s="154"/>
      <c r="C22" s="154"/>
      <c r="D22" s="177">
        <f>SUM(D16:D20)</f>
        <v>322498713</v>
      </c>
      <c r="E22" s="174"/>
      <c r="F22" s="177">
        <f>SUM(F16:F20)</f>
        <v>665525655</v>
      </c>
      <c r="G22" s="171"/>
      <c r="H22" s="177">
        <f>SUM(H16:H20)</f>
        <v>-21000000</v>
      </c>
      <c r="I22" s="171"/>
      <c r="J22" s="177">
        <f>SUM(J16:J20)</f>
        <v>21400000</v>
      </c>
      <c r="K22" s="171"/>
      <c r="L22" s="177">
        <f>SUM(L16:L20)</f>
        <v>92261885</v>
      </c>
      <c r="M22" s="171"/>
      <c r="N22" s="177">
        <f>SUM(N16:N20)</f>
        <v>-2126510</v>
      </c>
      <c r="O22" s="171"/>
      <c r="P22" s="177">
        <f>SUM(P16:P20)</f>
        <v>-2126510</v>
      </c>
      <c r="Q22" s="171"/>
      <c r="R22" s="177">
        <f>SUM(R16:R20)</f>
        <v>1078559743</v>
      </c>
    </row>
    <row r="23" spans="1:232" s="173" customFormat="1" ht="16.149999999999999" customHeight="1" thickTop="1" x14ac:dyDescent="0.25">
      <c r="A23" s="158"/>
      <c r="B23" s="154"/>
      <c r="C23" s="154"/>
      <c r="D23" s="209"/>
      <c r="E23" s="174"/>
      <c r="F23" s="209"/>
      <c r="G23" s="171"/>
      <c r="H23" s="209"/>
      <c r="I23" s="171"/>
      <c r="J23" s="209"/>
      <c r="K23" s="171"/>
      <c r="L23" s="209"/>
      <c r="M23" s="171"/>
      <c r="N23" s="209"/>
      <c r="O23" s="171"/>
      <c r="P23" s="209"/>
      <c r="Q23" s="171"/>
      <c r="R23" s="209"/>
    </row>
    <row r="24" spans="1:232" s="173" customFormat="1" ht="16.149999999999999" customHeight="1" x14ac:dyDescent="0.25">
      <c r="A24" s="153" t="s">
        <v>163</v>
      </c>
      <c r="B24" s="226"/>
      <c r="C24" s="226"/>
      <c r="D24" s="178">
        <v>322498713</v>
      </c>
      <c r="E24" s="172"/>
      <c r="F24" s="178">
        <v>665525655</v>
      </c>
      <c r="G24" s="171"/>
      <c r="H24" s="178">
        <v>-21000000</v>
      </c>
      <c r="I24" s="171"/>
      <c r="J24" s="178">
        <v>32250000</v>
      </c>
      <c r="K24" s="171"/>
      <c r="L24" s="178">
        <v>147175539</v>
      </c>
      <c r="M24" s="171"/>
      <c r="N24" s="178">
        <v>-3280910</v>
      </c>
      <c r="O24" s="171"/>
      <c r="P24" s="178">
        <f>SUM(N24:O24)</f>
        <v>-3280910</v>
      </c>
      <c r="Q24" s="171"/>
      <c r="R24" s="178">
        <f>SUM(D24:L24,P24)</f>
        <v>1143168997</v>
      </c>
    </row>
    <row r="25" spans="1:232" s="173" customFormat="1" ht="16.149999999999999" customHeight="1" x14ac:dyDescent="0.25">
      <c r="A25" s="158" t="s">
        <v>153</v>
      </c>
      <c r="B25" s="154"/>
      <c r="C25" s="154"/>
      <c r="D25" s="178"/>
      <c r="E25" s="174"/>
      <c r="F25" s="178"/>
      <c r="G25" s="171"/>
      <c r="H25" s="178"/>
      <c r="I25" s="171"/>
      <c r="J25" s="178"/>
      <c r="K25" s="171"/>
      <c r="L25" s="178"/>
      <c r="M25" s="171"/>
      <c r="N25" s="178"/>
      <c r="O25" s="171"/>
      <c r="P25" s="178"/>
      <c r="Q25" s="171"/>
      <c r="R25" s="178"/>
    </row>
    <row r="26" spans="1:232" s="173" customFormat="1" ht="16.149999999999999" customHeight="1" x14ac:dyDescent="0.25">
      <c r="A26" s="159" t="s">
        <v>189</v>
      </c>
      <c r="B26" s="226">
        <v>14</v>
      </c>
      <c r="C26" s="154"/>
      <c r="D26" s="178">
        <v>0</v>
      </c>
      <c r="E26" s="174"/>
      <c r="F26" s="178">
        <v>0</v>
      </c>
      <c r="G26" s="171"/>
      <c r="H26" s="178">
        <v>0</v>
      </c>
      <c r="I26" s="171"/>
      <c r="J26" s="178">
        <v>0</v>
      </c>
      <c r="K26" s="171"/>
      <c r="L26" s="178">
        <v>-96748384</v>
      </c>
      <c r="M26" s="171"/>
      <c r="N26" s="178">
        <v>0</v>
      </c>
      <c r="O26" s="171"/>
      <c r="P26" s="178">
        <f>SUM(N26:O26)</f>
        <v>0</v>
      </c>
      <c r="Q26" s="171"/>
      <c r="R26" s="178">
        <f>SUM(D26:L26,P26)</f>
        <v>-96748384</v>
      </c>
    </row>
    <row r="27" spans="1:232" s="173" customFormat="1" ht="16.149999999999999" customHeight="1" x14ac:dyDescent="0.25">
      <c r="A27" s="159" t="s">
        <v>148</v>
      </c>
      <c r="B27" s="226"/>
      <c r="C27" s="226"/>
      <c r="D27" s="179">
        <v>0</v>
      </c>
      <c r="E27" s="172"/>
      <c r="F27" s="179">
        <v>0</v>
      </c>
      <c r="G27" s="171"/>
      <c r="H27" s="179">
        <v>0</v>
      </c>
      <c r="I27" s="171"/>
      <c r="J27" s="179">
        <v>0</v>
      </c>
      <c r="K27" s="171"/>
      <c r="L27" s="179">
        <v>89179936</v>
      </c>
      <c r="M27" s="171"/>
      <c r="N27" s="179">
        <v>0</v>
      </c>
      <c r="O27" s="171"/>
      <c r="P27" s="179">
        <f>N27</f>
        <v>0</v>
      </c>
      <c r="Q27" s="176"/>
      <c r="R27" s="179">
        <f>SUM(D27:L27,P27)</f>
        <v>89179936</v>
      </c>
    </row>
    <row r="28" spans="1:232" s="173" customFormat="1" ht="9.9499999999999993" customHeight="1" x14ac:dyDescent="0.25">
      <c r="A28" s="157"/>
      <c r="B28" s="226"/>
      <c r="C28" s="226"/>
      <c r="D28" s="180"/>
      <c r="E28" s="172"/>
      <c r="F28" s="180"/>
      <c r="G28" s="156"/>
      <c r="H28" s="165"/>
      <c r="I28" s="156"/>
      <c r="J28" s="165"/>
      <c r="K28" s="156"/>
      <c r="L28" s="165"/>
      <c r="M28" s="156"/>
      <c r="N28" s="165"/>
      <c r="O28" s="156"/>
      <c r="P28" s="165"/>
      <c r="Q28" s="156"/>
      <c r="R28" s="165"/>
    </row>
    <row r="29" spans="1:232" s="173" customFormat="1" ht="16.149999999999999" customHeight="1" thickBot="1" x14ac:dyDescent="0.3">
      <c r="A29" s="158" t="s">
        <v>210</v>
      </c>
      <c r="B29" s="154"/>
      <c r="C29" s="154"/>
      <c r="D29" s="181">
        <f>SUM(D24:D27)</f>
        <v>322498713</v>
      </c>
      <c r="E29" s="174"/>
      <c r="F29" s="181">
        <f>SUM(F24:F27)</f>
        <v>665525655</v>
      </c>
      <c r="G29" s="171"/>
      <c r="H29" s="181">
        <f>SUM(H24:H27)</f>
        <v>-21000000</v>
      </c>
      <c r="I29" s="171"/>
      <c r="J29" s="181">
        <f>SUM(J24:J27)</f>
        <v>32250000</v>
      </c>
      <c r="K29" s="171"/>
      <c r="L29" s="181">
        <f>SUM(L24:L27)</f>
        <v>139607091</v>
      </c>
      <c r="M29" s="171"/>
      <c r="N29" s="181">
        <f>SUM(N24:N27)</f>
        <v>-3280910</v>
      </c>
      <c r="O29" s="171"/>
      <c r="P29" s="181">
        <f>SUM(P24:P27)</f>
        <v>-3280910</v>
      </c>
      <c r="Q29" s="171"/>
      <c r="R29" s="181">
        <f>SUM(R24:R27)</f>
        <v>1135600549</v>
      </c>
    </row>
    <row r="30" spans="1:232" s="95" customFormat="1" ht="18" customHeight="1" thickTop="1" x14ac:dyDescent="0.25">
      <c r="A30" s="104"/>
      <c r="B30" s="104"/>
      <c r="C30" s="103"/>
      <c r="D30" s="111"/>
      <c r="E30" s="109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/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06"/>
      <c r="DM30" s="106"/>
      <c r="DN30" s="106"/>
      <c r="DO30" s="106"/>
      <c r="DP30" s="106"/>
      <c r="DQ30" s="106"/>
      <c r="DR30" s="106"/>
      <c r="DS30" s="106"/>
      <c r="DT30" s="106"/>
      <c r="DU30" s="106"/>
      <c r="DV30" s="106"/>
      <c r="DW30" s="106"/>
      <c r="DX30" s="106"/>
      <c r="DY30" s="106"/>
      <c r="DZ30" s="106"/>
      <c r="EA30" s="106"/>
      <c r="EB30" s="106"/>
      <c r="EC30" s="106"/>
      <c r="ED30" s="106"/>
      <c r="EE30" s="106"/>
      <c r="EF30" s="106"/>
      <c r="EG30" s="106"/>
      <c r="EH30" s="106"/>
      <c r="EI30" s="106"/>
      <c r="EJ30" s="106"/>
      <c r="EK30" s="106"/>
      <c r="EL30" s="106"/>
      <c r="EM30" s="106"/>
      <c r="EN30" s="106"/>
      <c r="EO30" s="106"/>
      <c r="EP30" s="106"/>
      <c r="EQ30" s="106"/>
      <c r="ER30" s="106"/>
      <c r="ES30" s="106"/>
      <c r="ET30" s="106"/>
      <c r="EU30" s="106"/>
      <c r="EV30" s="106"/>
      <c r="EW30" s="106"/>
      <c r="EX30" s="106"/>
      <c r="EY30" s="106"/>
      <c r="EZ30" s="106"/>
      <c r="FA30" s="106"/>
      <c r="FB30" s="106"/>
      <c r="FC30" s="106"/>
      <c r="FD30" s="106"/>
      <c r="FE30" s="106"/>
      <c r="FF30" s="106"/>
      <c r="FG30" s="106"/>
      <c r="FH30" s="106"/>
      <c r="FI30" s="106"/>
      <c r="FJ30" s="106"/>
      <c r="FK30" s="106"/>
      <c r="FL30" s="106"/>
      <c r="FM30" s="106"/>
      <c r="FN30" s="106"/>
      <c r="FO30" s="106"/>
      <c r="FP30" s="106"/>
      <c r="FQ30" s="106"/>
      <c r="FR30" s="106"/>
      <c r="FS30" s="106"/>
      <c r="FT30" s="106"/>
      <c r="FU30" s="106"/>
      <c r="FV30" s="106"/>
      <c r="FW30" s="106"/>
      <c r="FX30" s="106"/>
      <c r="FY30" s="106"/>
      <c r="FZ30" s="106"/>
      <c r="GA30" s="106"/>
      <c r="GB30" s="106"/>
      <c r="GC30" s="106"/>
      <c r="GD30" s="106"/>
      <c r="GE30" s="106"/>
      <c r="GF30" s="106"/>
      <c r="GG30" s="106"/>
      <c r="GH30" s="106"/>
      <c r="GI30" s="106"/>
      <c r="GJ30" s="106"/>
      <c r="GK30" s="106"/>
      <c r="GL30" s="106"/>
      <c r="GM30" s="106"/>
      <c r="GN30" s="106"/>
      <c r="GO30" s="106"/>
      <c r="GP30" s="106"/>
      <c r="GQ30" s="106"/>
      <c r="GR30" s="106"/>
      <c r="GS30" s="106"/>
      <c r="GT30" s="106"/>
      <c r="GU30" s="106"/>
      <c r="GV30" s="106"/>
      <c r="GW30" s="106"/>
      <c r="GX30" s="106"/>
      <c r="GY30" s="106"/>
      <c r="GZ30" s="106"/>
      <c r="HA30" s="106"/>
      <c r="HB30" s="106"/>
      <c r="HC30" s="106"/>
      <c r="HD30" s="106"/>
      <c r="HE30" s="106"/>
      <c r="HF30" s="106"/>
      <c r="HG30" s="106"/>
      <c r="HH30" s="106"/>
      <c r="HI30" s="106"/>
      <c r="HJ30" s="106"/>
      <c r="HK30" s="106"/>
      <c r="HL30" s="106"/>
      <c r="HM30" s="106"/>
      <c r="HN30" s="106"/>
      <c r="HO30" s="106"/>
      <c r="HP30" s="106"/>
      <c r="HQ30" s="106"/>
      <c r="HR30" s="106"/>
      <c r="HS30" s="106"/>
      <c r="HT30" s="106"/>
      <c r="HU30" s="106"/>
      <c r="HV30" s="106"/>
      <c r="HW30" s="106"/>
      <c r="HX30" s="106"/>
    </row>
    <row r="31" spans="1:232" s="95" customFormat="1" ht="18" customHeight="1" x14ac:dyDescent="0.25">
      <c r="A31" s="104"/>
      <c r="B31" s="104"/>
      <c r="C31" s="103"/>
      <c r="D31" s="111"/>
      <c r="E31" s="109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06"/>
      <c r="CF31" s="106"/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6"/>
      <c r="CS31" s="106"/>
      <c r="CT31" s="106"/>
      <c r="CU31" s="106"/>
      <c r="CV31" s="106"/>
      <c r="CW31" s="106"/>
      <c r="CX31" s="106"/>
      <c r="CY31" s="106"/>
      <c r="CZ31" s="106"/>
      <c r="DA31" s="106"/>
      <c r="DB31" s="106"/>
      <c r="DC31" s="106"/>
      <c r="DD31" s="106"/>
      <c r="DE31" s="106"/>
      <c r="DF31" s="106"/>
      <c r="DG31" s="106"/>
      <c r="DH31" s="106"/>
      <c r="DI31" s="106"/>
      <c r="DJ31" s="106"/>
      <c r="DK31" s="106"/>
      <c r="DL31" s="106"/>
      <c r="DM31" s="106"/>
      <c r="DN31" s="106"/>
      <c r="DO31" s="106"/>
      <c r="DP31" s="106"/>
      <c r="DQ31" s="106"/>
      <c r="DR31" s="106"/>
      <c r="DS31" s="106"/>
      <c r="DT31" s="106"/>
      <c r="DU31" s="106"/>
      <c r="DV31" s="106"/>
      <c r="DW31" s="106"/>
      <c r="DX31" s="106"/>
      <c r="DY31" s="106"/>
      <c r="DZ31" s="106"/>
      <c r="EA31" s="106"/>
      <c r="EB31" s="106"/>
      <c r="EC31" s="106"/>
      <c r="ED31" s="106"/>
      <c r="EE31" s="106"/>
      <c r="EF31" s="106"/>
      <c r="EG31" s="106"/>
      <c r="EH31" s="106"/>
      <c r="EI31" s="106"/>
      <c r="EJ31" s="106"/>
      <c r="EK31" s="106"/>
      <c r="EL31" s="106"/>
      <c r="EM31" s="106"/>
      <c r="EN31" s="106"/>
      <c r="EO31" s="106"/>
      <c r="EP31" s="106"/>
      <c r="EQ31" s="106"/>
      <c r="ER31" s="106"/>
      <c r="ES31" s="106"/>
      <c r="ET31" s="106"/>
      <c r="EU31" s="106"/>
      <c r="EV31" s="106"/>
      <c r="EW31" s="106"/>
      <c r="EX31" s="106"/>
      <c r="EY31" s="106"/>
      <c r="EZ31" s="106"/>
      <c r="FA31" s="106"/>
      <c r="FB31" s="106"/>
      <c r="FC31" s="106"/>
      <c r="FD31" s="106"/>
      <c r="FE31" s="106"/>
      <c r="FF31" s="106"/>
      <c r="FG31" s="106"/>
      <c r="FH31" s="106"/>
      <c r="FI31" s="106"/>
      <c r="FJ31" s="106"/>
      <c r="FK31" s="106"/>
      <c r="FL31" s="106"/>
      <c r="FM31" s="106"/>
      <c r="FN31" s="106"/>
      <c r="FO31" s="106"/>
      <c r="FP31" s="106"/>
      <c r="FQ31" s="106"/>
      <c r="FR31" s="106"/>
      <c r="FS31" s="106"/>
      <c r="FT31" s="106"/>
      <c r="FU31" s="106"/>
      <c r="FV31" s="106"/>
      <c r="FW31" s="106"/>
      <c r="FX31" s="106"/>
      <c r="FY31" s="106"/>
      <c r="FZ31" s="106"/>
      <c r="GA31" s="106"/>
      <c r="GB31" s="106"/>
      <c r="GC31" s="106"/>
      <c r="GD31" s="106"/>
      <c r="GE31" s="106"/>
      <c r="GF31" s="106"/>
      <c r="GG31" s="106"/>
      <c r="GH31" s="106"/>
      <c r="GI31" s="106"/>
      <c r="GJ31" s="106"/>
      <c r="GK31" s="106"/>
      <c r="GL31" s="106"/>
      <c r="GM31" s="106"/>
      <c r="GN31" s="106"/>
      <c r="GO31" s="106"/>
      <c r="GP31" s="106"/>
      <c r="GQ31" s="106"/>
      <c r="GR31" s="106"/>
      <c r="GS31" s="106"/>
      <c r="GT31" s="106"/>
      <c r="GU31" s="106"/>
      <c r="GV31" s="106"/>
      <c r="GW31" s="106"/>
      <c r="GX31" s="106"/>
      <c r="GY31" s="106"/>
      <c r="GZ31" s="106"/>
      <c r="HA31" s="106"/>
      <c r="HB31" s="106"/>
      <c r="HC31" s="106"/>
      <c r="HD31" s="106"/>
      <c r="HE31" s="106"/>
      <c r="HF31" s="106"/>
      <c r="HG31" s="106"/>
      <c r="HH31" s="106"/>
      <c r="HI31" s="106"/>
      <c r="HJ31" s="106"/>
      <c r="HK31" s="106"/>
      <c r="HL31" s="106"/>
      <c r="HM31" s="106"/>
      <c r="HN31" s="106"/>
      <c r="HO31" s="106"/>
      <c r="HP31" s="106"/>
      <c r="HQ31" s="106"/>
      <c r="HR31" s="106"/>
      <c r="HS31" s="106"/>
      <c r="HT31" s="106"/>
      <c r="HU31" s="106"/>
      <c r="HV31" s="106"/>
      <c r="HW31" s="106"/>
      <c r="HX31" s="106"/>
    </row>
    <row r="32" spans="1:232" s="95" customFormat="1" ht="21" customHeight="1" x14ac:dyDescent="0.25">
      <c r="A32" s="104"/>
      <c r="B32" s="104"/>
      <c r="C32" s="103"/>
      <c r="D32" s="111"/>
      <c r="E32" s="109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  <c r="ET32" s="106"/>
      <c r="EU32" s="106"/>
      <c r="EV32" s="106"/>
      <c r="EW32" s="106"/>
      <c r="EX32" s="106"/>
      <c r="EY32" s="106"/>
      <c r="EZ32" s="106"/>
      <c r="FA32" s="106"/>
      <c r="FB32" s="106"/>
      <c r="FC32" s="106"/>
      <c r="FD32" s="106"/>
      <c r="FE32" s="106"/>
      <c r="FF32" s="106"/>
      <c r="FG32" s="106"/>
      <c r="FH32" s="106"/>
      <c r="FI32" s="106"/>
      <c r="FJ32" s="106"/>
      <c r="FK32" s="106"/>
      <c r="FL32" s="106"/>
      <c r="FM32" s="106"/>
      <c r="FN32" s="106"/>
      <c r="FO32" s="106"/>
      <c r="FP32" s="106"/>
      <c r="FQ32" s="106"/>
      <c r="FR32" s="106"/>
      <c r="FS32" s="106"/>
      <c r="FT32" s="106"/>
      <c r="FU32" s="106"/>
      <c r="FV32" s="106"/>
      <c r="FW32" s="106"/>
      <c r="FX32" s="106"/>
      <c r="FY32" s="106"/>
      <c r="FZ32" s="106"/>
      <c r="GA32" s="106"/>
      <c r="GB32" s="106"/>
      <c r="GC32" s="106"/>
      <c r="GD32" s="106"/>
      <c r="GE32" s="106"/>
      <c r="GF32" s="106"/>
      <c r="GG32" s="106"/>
      <c r="GH32" s="106"/>
      <c r="GI32" s="106"/>
      <c r="GJ32" s="106"/>
      <c r="GK32" s="106"/>
      <c r="GL32" s="106"/>
      <c r="GM32" s="106"/>
      <c r="GN32" s="106"/>
      <c r="GO32" s="106"/>
      <c r="GP32" s="106"/>
      <c r="GQ32" s="106"/>
      <c r="GR32" s="106"/>
      <c r="GS32" s="106"/>
      <c r="GT32" s="106"/>
      <c r="GU32" s="106"/>
      <c r="GV32" s="106"/>
      <c r="GW32" s="106"/>
      <c r="GX32" s="106"/>
      <c r="GY32" s="106"/>
      <c r="GZ32" s="106"/>
      <c r="HA32" s="106"/>
      <c r="HB32" s="106"/>
      <c r="HC32" s="106"/>
      <c r="HD32" s="106"/>
      <c r="HE32" s="106"/>
      <c r="HF32" s="106"/>
      <c r="HG32" s="106"/>
      <c r="HH32" s="106"/>
      <c r="HI32" s="106"/>
      <c r="HJ32" s="106"/>
      <c r="HK32" s="106"/>
      <c r="HL32" s="106"/>
      <c r="HM32" s="106"/>
      <c r="HN32" s="106"/>
      <c r="HO32" s="106"/>
      <c r="HP32" s="106"/>
      <c r="HQ32" s="106"/>
      <c r="HR32" s="106"/>
      <c r="HS32" s="106"/>
      <c r="HT32" s="106"/>
      <c r="HU32" s="106"/>
      <c r="HV32" s="106"/>
      <c r="HW32" s="106"/>
      <c r="HX32" s="106"/>
    </row>
    <row r="33" spans="1:232" ht="21.95" customHeight="1" x14ac:dyDescent="0.25">
      <c r="A33" s="86" t="str">
        <f>+EQ_Conso7!A37</f>
        <v>The accompanying notes form part of this interim financial information.</v>
      </c>
      <c r="B33" s="86"/>
      <c r="C33" s="85"/>
      <c r="D33" s="67"/>
      <c r="E33" s="8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  <c r="DI33" s="82"/>
      <c r="DJ33" s="82"/>
      <c r="DK33" s="82"/>
      <c r="DL33" s="82"/>
      <c r="DM33" s="82"/>
      <c r="DN33" s="82"/>
      <c r="DO33" s="82"/>
      <c r="DP33" s="82"/>
      <c r="DQ33" s="82"/>
      <c r="DR33" s="82"/>
      <c r="DS33" s="82"/>
      <c r="DT33" s="82"/>
      <c r="DU33" s="82"/>
      <c r="DV33" s="82"/>
      <c r="DW33" s="82"/>
      <c r="DX33" s="82"/>
      <c r="DY33" s="82"/>
      <c r="DZ33" s="82"/>
      <c r="EA33" s="82"/>
      <c r="EB33" s="82"/>
      <c r="EC33" s="82"/>
      <c r="ED33" s="82"/>
      <c r="EE33" s="82"/>
      <c r="EF33" s="82"/>
      <c r="EG33" s="82"/>
      <c r="EH33" s="82"/>
      <c r="EI33" s="82"/>
      <c r="EJ33" s="82"/>
      <c r="EK33" s="82"/>
      <c r="EL33" s="82"/>
      <c r="EM33" s="82"/>
      <c r="EN33" s="82"/>
      <c r="EO33" s="82"/>
      <c r="EP33" s="82"/>
      <c r="EQ33" s="82"/>
      <c r="ER33" s="82"/>
      <c r="ES33" s="82"/>
      <c r="ET33" s="82"/>
      <c r="EU33" s="82"/>
      <c r="EV33" s="82"/>
      <c r="EW33" s="82"/>
      <c r="EX33" s="82"/>
      <c r="EY33" s="82"/>
      <c r="EZ33" s="82"/>
      <c r="FA33" s="82"/>
      <c r="FB33" s="82"/>
      <c r="FC33" s="82"/>
      <c r="FD33" s="82"/>
      <c r="FE33" s="82"/>
      <c r="FF33" s="82"/>
      <c r="FG33" s="82"/>
      <c r="FH33" s="82"/>
      <c r="FI33" s="82"/>
      <c r="FJ33" s="82"/>
      <c r="FK33" s="82"/>
      <c r="FL33" s="82"/>
      <c r="FM33" s="82"/>
      <c r="FN33" s="82"/>
      <c r="FO33" s="82"/>
      <c r="FP33" s="82"/>
      <c r="FQ33" s="82"/>
      <c r="FR33" s="82"/>
      <c r="FS33" s="82"/>
      <c r="FT33" s="82"/>
      <c r="FU33" s="82"/>
      <c r="FV33" s="82"/>
      <c r="FW33" s="82"/>
      <c r="FX33" s="82"/>
      <c r="FY33" s="82"/>
      <c r="FZ33" s="82"/>
      <c r="GA33" s="82"/>
      <c r="GB33" s="82"/>
      <c r="GC33" s="82"/>
      <c r="GD33" s="82"/>
      <c r="GE33" s="82"/>
      <c r="GF33" s="82"/>
      <c r="GG33" s="82"/>
      <c r="GH33" s="82"/>
      <c r="GI33" s="82"/>
      <c r="GJ33" s="82"/>
      <c r="GK33" s="82"/>
      <c r="GL33" s="82"/>
      <c r="GM33" s="82"/>
      <c r="GN33" s="82"/>
      <c r="GO33" s="82"/>
      <c r="GP33" s="82"/>
      <c r="GQ33" s="82"/>
      <c r="GR33" s="82"/>
      <c r="GS33" s="82"/>
      <c r="GT33" s="82"/>
      <c r="GU33" s="82"/>
      <c r="GV33" s="82"/>
      <c r="GW33" s="82"/>
      <c r="GX33" s="82"/>
      <c r="GY33" s="82"/>
      <c r="GZ33" s="82"/>
      <c r="HA33" s="82"/>
      <c r="HB33" s="82"/>
      <c r="HC33" s="82"/>
      <c r="HD33" s="82"/>
      <c r="HE33" s="82"/>
      <c r="HF33" s="82"/>
      <c r="HG33" s="82"/>
      <c r="HH33" s="82"/>
      <c r="HI33" s="82"/>
      <c r="HJ33" s="82"/>
      <c r="HK33" s="82"/>
      <c r="HL33" s="82"/>
      <c r="HM33" s="82"/>
      <c r="HN33" s="82"/>
      <c r="HO33" s="82"/>
      <c r="HP33" s="82"/>
      <c r="HQ33" s="82"/>
      <c r="HR33" s="82"/>
      <c r="HS33" s="82"/>
      <c r="HT33" s="82"/>
      <c r="HU33" s="82"/>
      <c r="HV33" s="82"/>
      <c r="HW33" s="82"/>
      <c r="HX33" s="82"/>
    </row>
  </sheetData>
  <mergeCells count="4">
    <mergeCell ref="D6:R6"/>
    <mergeCell ref="N7:P7"/>
    <mergeCell ref="J7:L7"/>
    <mergeCell ref="D7:H7"/>
  </mergeCells>
  <pageMargins left="0.5" right="0.5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E117"/>
  <sheetViews>
    <sheetView tabSelected="1" topLeftCell="A94" zoomScale="115" zoomScaleNormal="115" zoomScaleSheetLayoutView="100" workbookViewId="0">
      <selection activeCell="E106" sqref="E106"/>
    </sheetView>
  </sheetViews>
  <sheetFormatPr defaultColWidth="0.7109375" defaultRowHeight="16.5" customHeight="1" x14ac:dyDescent="0.25"/>
  <cols>
    <col min="1" max="4" width="1.28515625" style="72" customWidth="1"/>
    <col min="5" max="5" width="34.85546875" style="72" customWidth="1"/>
    <col min="6" max="6" width="4.28515625" style="78" customWidth="1"/>
    <col min="7" max="7" width="0.7109375" style="72" customWidth="1"/>
    <col min="8" max="8" width="11.85546875" style="182" customWidth="1"/>
    <col min="9" max="9" width="0.7109375" style="182" customWidth="1"/>
    <col min="10" max="10" width="11.85546875" style="88" customWidth="1"/>
    <col min="11" max="11" width="0.7109375" style="72" customWidth="1"/>
    <col min="12" max="12" width="11.85546875" style="72" customWidth="1"/>
    <col min="13" max="13" width="0.7109375" style="72" customWidth="1"/>
    <col min="14" max="14" width="11.85546875" style="88" customWidth="1"/>
    <col min="15" max="170" width="9.140625" style="72" customWidth="1"/>
    <col min="171" max="174" width="1.28515625" style="72" customWidth="1"/>
    <col min="175" max="175" width="39.140625" style="72" customWidth="1"/>
    <col min="176" max="176" width="5.7109375" style="72" customWidth="1"/>
    <col min="177" max="177" width="0.7109375" style="72" customWidth="1"/>
    <col min="178" max="178" width="11.28515625" style="72" customWidth="1"/>
    <col min="179" max="179" width="0.7109375" style="72" customWidth="1"/>
    <col min="180" max="180" width="11.28515625" style="72" customWidth="1"/>
    <col min="181" max="181" width="0.7109375" style="72" customWidth="1"/>
    <col min="182" max="182" width="11.28515625" style="72" customWidth="1"/>
    <col min="183" max="183" width="0.7109375" style="72" customWidth="1"/>
    <col min="184" max="184" width="11.28515625" style="72" customWidth="1"/>
    <col min="185" max="186" width="9.7109375" style="72" bestFit="1" customWidth="1"/>
    <col min="187" max="187" width="11.7109375" style="72" customWidth="1"/>
    <col min="188" max="188" width="10.7109375" style="72" customWidth="1"/>
    <col min="189" max="189" width="9.28515625" style="72" bestFit="1" customWidth="1"/>
    <col min="190" max="190" width="10" style="72" bestFit="1" customWidth="1"/>
    <col min="191" max="191" width="9.28515625" style="72" bestFit="1" customWidth="1"/>
    <col min="192" max="192" width="11" style="72" bestFit="1" customWidth="1"/>
    <col min="193" max="206" width="9.140625" style="72" customWidth="1"/>
    <col min="207" max="210" width="1.28515625" style="72" customWidth="1"/>
    <col min="211" max="211" width="29.28515625" style="72" customWidth="1"/>
    <col min="212" max="212" width="5.28515625" style="72" customWidth="1"/>
    <col min="213" max="213" width="0.7109375" style="72" customWidth="1"/>
    <col min="214" max="16384" width="0.7109375" style="112"/>
  </cols>
  <sheetData>
    <row r="1" spans="1:14" ht="16.5" customHeight="1" x14ac:dyDescent="0.25">
      <c r="A1" s="68" t="s">
        <v>84</v>
      </c>
      <c r="B1" s="68"/>
      <c r="C1" s="68"/>
      <c r="D1" s="68"/>
      <c r="E1" s="68"/>
    </row>
    <row r="2" spans="1:14" ht="16.5" customHeight="1" x14ac:dyDescent="0.25">
      <c r="A2" s="81" t="s">
        <v>51</v>
      </c>
      <c r="B2" s="68"/>
      <c r="C2" s="68"/>
      <c r="D2" s="68"/>
      <c r="E2" s="68"/>
    </row>
    <row r="3" spans="1:14" ht="16.5" customHeight="1" x14ac:dyDescent="0.25">
      <c r="A3" s="75" t="str">
        <f>EQ_Comp8!A3</f>
        <v>For the nine-month period ended 30 September 2022</v>
      </c>
      <c r="B3" s="73"/>
      <c r="C3" s="73"/>
      <c r="D3" s="75"/>
      <c r="E3" s="75"/>
      <c r="F3" s="85"/>
      <c r="G3" s="83"/>
      <c r="H3" s="183"/>
      <c r="I3" s="183"/>
      <c r="J3" s="244"/>
      <c r="K3" s="83"/>
      <c r="L3" s="83"/>
      <c r="M3" s="83"/>
      <c r="N3" s="244"/>
    </row>
    <row r="4" spans="1:14" ht="15" customHeight="1" x14ac:dyDescent="0.25">
      <c r="A4" s="81"/>
      <c r="B4" s="81"/>
      <c r="C4" s="81"/>
      <c r="D4" s="68"/>
      <c r="E4" s="68"/>
    </row>
    <row r="5" spans="1:14" ht="15" customHeight="1" x14ac:dyDescent="0.25">
      <c r="A5" s="81"/>
      <c r="B5" s="81"/>
      <c r="C5" s="81"/>
      <c r="D5" s="68"/>
      <c r="E5" s="68"/>
    </row>
    <row r="6" spans="1:14" ht="15" customHeight="1" x14ac:dyDescent="0.25">
      <c r="H6" s="266" t="s">
        <v>1</v>
      </c>
      <c r="I6" s="266"/>
      <c r="J6" s="266"/>
      <c r="L6" s="267" t="s">
        <v>2</v>
      </c>
      <c r="M6" s="267"/>
      <c r="N6" s="267"/>
    </row>
    <row r="7" spans="1:14" ht="15" customHeight="1" x14ac:dyDescent="0.25">
      <c r="F7" s="256"/>
      <c r="H7" s="265" t="s">
        <v>66</v>
      </c>
      <c r="I7" s="265"/>
      <c r="J7" s="265"/>
      <c r="K7" s="68"/>
      <c r="L7" s="265" t="s">
        <v>66</v>
      </c>
      <c r="M7" s="265"/>
      <c r="N7" s="265"/>
    </row>
    <row r="8" spans="1:14" ht="15" customHeight="1" x14ac:dyDescent="0.25">
      <c r="F8" s="256"/>
      <c r="H8" s="184" t="s">
        <v>68</v>
      </c>
      <c r="I8" s="184"/>
      <c r="J8" s="245" t="s">
        <v>68</v>
      </c>
      <c r="K8" s="184"/>
      <c r="L8" s="184" t="s">
        <v>68</v>
      </c>
      <c r="M8" s="184"/>
      <c r="N8" s="245" t="s">
        <v>68</v>
      </c>
    </row>
    <row r="9" spans="1:14" ht="15" customHeight="1" x14ac:dyDescent="0.25">
      <c r="E9" s="72" t="s">
        <v>52</v>
      </c>
      <c r="F9" s="256"/>
      <c r="H9" s="123" t="s">
        <v>162</v>
      </c>
      <c r="I9" s="124"/>
      <c r="J9" s="246" t="s">
        <v>112</v>
      </c>
      <c r="K9" s="124"/>
      <c r="L9" s="123" t="s">
        <v>162</v>
      </c>
      <c r="M9" s="124"/>
      <c r="N9" s="246" t="s">
        <v>112</v>
      </c>
    </row>
    <row r="10" spans="1:14" ht="15" customHeight="1" x14ac:dyDescent="0.25">
      <c r="F10" s="74" t="s">
        <v>186</v>
      </c>
      <c r="H10" s="185" t="s">
        <v>5</v>
      </c>
      <c r="I10" s="184"/>
      <c r="J10" s="247" t="s">
        <v>5</v>
      </c>
      <c r="K10" s="184"/>
      <c r="L10" s="185" t="s">
        <v>5</v>
      </c>
      <c r="M10" s="184"/>
      <c r="N10" s="247" t="s">
        <v>5</v>
      </c>
    </row>
    <row r="11" spans="1:14" ht="15" customHeight="1" x14ac:dyDescent="0.25">
      <c r="A11" s="68" t="s">
        <v>53</v>
      </c>
      <c r="F11" s="256"/>
      <c r="G11" s="186"/>
      <c r="H11" s="91"/>
      <c r="J11" s="248"/>
      <c r="L11" s="92"/>
    </row>
    <row r="12" spans="1:14" ht="15" customHeight="1" x14ac:dyDescent="0.2">
      <c r="A12" s="81" t="s">
        <v>123</v>
      </c>
      <c r="F12" s="256"/>
      <c r="G12" s="186"/>
      <c r="H12" s="63">
        <f>+'PL6 (9month) '!D23</f>
        <v>102968044</v>
      </c>
      <c r="I12" s="70"/>
      <c r="J12" s="43">
        <f>+'PL6 (9month) '!F23</f>
        <v>150618196</v>
      </c>
      <c r="K12" s="188"/>
      <c r="L12" s="63">
        <f>+'PL6 (9month) '!H23</f>
        <v>103616837</v>
      </c>
      <c r="M12" s="84"/>
      <c r="N12" s="43">
        <f>+'PL6 (9month) '!J23</f>
        <v>150827276</v>
      </c>
    </row>
    <row r="13" spans="1:14" ht="15" customHeight="1" x14ac:dyDescent="0.2">
      <c r="A13" s="72" t="s">
        <v>54</v>
      </c>
      <c r="C13" s="68"/>
      <c r="D13" s="68"/>
      <c r="E13" s="68"/>
      <c r="H13" s="63"/>
      <c r="I13" s="84"/>
      <c r="J13" s="210"/>
      <c r="K13" s="125"/>
      <c r="L13" s="211"/>
      <c r="M13" s="207"/>
      <c r="N13" s="210"/>
    </row>
    <row r="14" spans="1:14" ht="15" customHeight="1" x14ac:dyDescent="0.25">
      <c r="B14" s="72" t="s">
        <v>99</v>
      </c>
      <c r="C14" s="68"/>
      <c r="D14" s="68"/>
      <c r="E14" s="68"/>
      <c r="F14" s="78">
        <v>10</v>
      </c>
      <c r="H14" s="63">
        <v>52106505</v>
      </c>
      <c r="I14" s="84"/>
      <c r="J14" s="43">
        <v>50161622</v>
      </c>
      <c r="K14" s="125"/>
      <c r="L14" s="58">
        <v>52060049</v>
      </c>
      <c r="M14" s="125"/>
      <c r="N14" s="43">
        <v>50161622</v>
      </c>
    </row>
    <row r="15" spans="1:14" ht="15" customHeight="1" x14ac:dyDescent="0.25">
      <c r="B15" s="72" t="s">
        <v>140</v>
      </c>
      <c r="C15" s="68"/>
      <c r="D15" s="68"/>
      <c r="E15" s="68"/>
      <c r="H15" s="63">
        <v>4714212</v>
      </c>
      <c r="I15" s="84"/>
      <c r="J15" s="43">
        <v>4089611</v>
      </c>
      <c r="K15" s="125"/>
      <c r="L15" s="58">
        <v>4569555</v>
      </c>
      <c r="M15" s="125"/>
      <c r="N15" s="43">
        <v>4089611</v>
      </c>
    </row>
    <row r="16" spans="1:14" ht="15" customHeight="1" x14ac:dyDescent="0.25">
      <c r="B16" s="72" t="s">
        <v>98</v>
      </c>
      <c r="C16" s="68"/>
      <c r="D16" s="68"/>
      <c r="E16" s="68"/>
      <c r="H16" s="63">
        <v>1009692</v>
      </c>
      <c r="I16" s="84"/>
      <c r="J16" s="43">
        <v>1425730</v>
      </c>
      <c r="K16" s="84"/>
      <c r="L16" s="58">
        <v>1009692</v>
      </c>
      <c r="M16" s="125"/>
      <c r="N16" s="43">
        <v>1425730</v>
      </c>
    </row>
    <row r="17" spans="1:14" ht="15" customHeight="1" x14ac:dyDescent="0.25">
      <c r="B17" s="88" t="s">
        <v>212</v>
      </c>
      <c r="C17" s="217"/>
      <c r="D17" s="217"/>
      <c r="E17" s="217"/>
      <c r="H17" s="63">
        <v>564971</v>
      </c>
      <c r="I17" s="84"/>
      <c r="J17" s="43">
        <v>102102</v>
      </c>
      <c r="K17" s="84"/>
      <c r="L17" s="58">
        <v>564971</v>
      </c>
      <c r="M17" s="125"/>
      <c r="N17" s="43">
        <v>102102</v>
      </c>
    </row>
    <row r="18" spans="1:14" ht="15" customHeight="1" x14ac:dyDescent="0.25">
      <c r="B18" s="88" t="s">
        <v>213</v>
      </c>
      <c r="C18" s="217"/>
      <c r="D18" s="217"/>
      <c r="E18" s="217"/>
      <c r="H18" s="58">
        <v>-473304</v>
      </c>
      <c r="I18" s="84"/>
      <c r="J18" s="43">
        <v>119294</v>
      </c>
      <c r="K18" s="125"/>
      <c r="L18" s="58">
        <v>-473304</v>
      </c>
      <c r="M18" s="125"/>
      <c r="N18" s="43">
        <v>119294</v>
      </c>
    </row>
    <row r="19" spans="1:14" ht="15" customHeight="1" x14ac:dyDescent="0.25">
      <c r="B19" s="88" t="s">
        <v>207</v>
      </c>
      <c r="C19" s="217"/>
      <c r="D19" s="217"/>
      <c r="E19" s="217"/>
      <c r="H19" s="58"/>
      <c r="I19" s="84"/>
      <c r="J19" s="43"/>
      <c r="K19" s="125"/>
      <c r="L19" s="58"/>
      <c r="M19" s="125"/>
      <c r="N19" s="43"/>
    </row>
    <row r="20" spans="1:14" ht="15" customHeight="1" x14ac:dyDescent="0.25">
      <c r="B20" s="88"/>
      <c r="C20" s="88" t="s">
        <v>208</v>
      </c>
      <c r="D20" s="217"/>
      <c r="E20" s="217"/>
      <c r="H20" s="58">
        <v>82005</v>
      </c>
      <c r="I20" s="84"/>
      <c r="J20" s="43">
        <v>8193</v>
      </c>
      <c r="K20" s="125"/>
      <c r="L20" s="58">
        <v>82005</v>
      </c>
      <c r="M20" s="125"/>
      <c r="N20" s="43">
        <v>8193</v>
      </c>
    </row>
    <row r="21" spans="1:14" ht="15" customHeight="1" x14ac:dyDescent="0.25">
      <c r="B21" s="88" t="s">
        <v>180</v>
      </c>
      <c r="C21" s="217"/>
      <c r="D21" s="217"/>
      <c r="E21" s="217"/>
      <c r="F21" s="189"/>
      <c r="H21" s="63">
        <v>1359687</v>
      </c>
      <c r="I21" s="84"/>
      <c r="J21" s="43">
        <v>-487279</v>
      </c>
      <c r="K21" s="125"/>
      <c r="L21" s="58">
        <v>1359687</v>
      </c>
      <c r="M21" s="125"/>
      <c r="N21" s="5">
        <v>-487279</v>
      </c>
    </row>
    <row r="22" spans="1:14" ht="15" customHeight="1" x14ac:dyDescent="0.25">
      <c r="B22" s="88" t="s">
        <v>195</v>
      </c>
      <c r="C22" s="217"/>
      <c r="D22" s="217"/>
      <c r="E22" s="217"/>
      <c r="F22" s="189"/>
      <c r="H22" s="63">
        <v>43735349</v>
      </c>
      <c r="I22" s="84"/>
      <c r="J22" s="43">
        <v>41279341</v>
      </c>
      <c r="K22" s="125"/>
      <c r="L22" s="63">
        <v>43735349</v>
      </c>
      <c r="M22" s="125"/>
      <c r="N22" s="5">
        <v>41288456</v>
      </c>
    </row>
    <row r="23" spans="1:14" ht="15" customHeight="1" x14ac:dyDescent="0.25">
      <c r="B23" s="72" t="s">
        <v>24</v>
      </c>
      <c r="C23" s="68"/>
      <c r="D23" s="68"/>
      <c r="E23" s="68"/>
      <c r="F23" s="189"/>
      <c r="H23" s="63">
        <v>3135908</v>
      </c>
      <c r="I23" s="84"/>
      <c r="J23" s="43">
        <v>4417840</v>
      </c>
      <c r="K23" s="125"/>
      <c r="L23" s="63">
        <v>3135908</v>
      </c>
      <c r="M23" s="125"/>
      <c r="N23" s="5">
        <v>4417840</v>
      </c>
    </row>
    <row r="24" spans="1:14" ht="15" customHeight="1" x14ac:dyDescent="0.25">
      <c r="B24" s="72" t="s">
        <v>55</v>
      </c>
      <c r="C24" s="68"/>
      <c r="D24" s="68"/>
      <c r="E24" s="68"/>
      <c r="H24" s="63">
        <v>-70610</v>
      </c>
      <c r="I24" s="84"/>
      <c r="J24" s="5">
        <v>-91624</v>
      </c>
      <c r="K24" s="125"/>
      <c r="L24" s="58">
        <v>-66222</v>
      </c>
      <c r="M24" s="125"/>
      <c r="N24" s="43">
        <v>-87467</v>
      </c>
    </row>
    <row r="25" spans="1:14" ht="15" customHeight="1" x14ac:dyDescent="0.25">
      <c r="B25" s="187" t="s">
        <v>40</v>
      </c>
      <c r="C25" s="68"/>
      <c r="D25" s="68"/>
      <c r="E25" s="68"/>
      <c r="H25" s="53">
        <v>1683302</v>
      </c>
      <c r="I25" s="84"/>
      <c r="J25" s="249">
        <v>1244361</v>
      </c>
      <c r="K25" s="125"/>
      <c r="L25" s="212">
        <v>1545933</v>
      </c>
      <c r="M25" s="125"/>
      <c r="N25" s="41">
        <v>1244361</v>
      </c>
    </row>
    <row r="26" spans="1:14" ht="8.1" customHeight="1" x14ac:dyDescent="0.25">
      <c r="C26" s="68"/>
      <c r="D26" s="68"/>
      <c r="E26" s="68"/>
      <c r="F26" s="189"/>
      <c r="H26" s="63"/>
      <c r="I26" s="84"/>
      <c r="J26" s="43"/>
      <c r="K26" s="84"/>
      <c r="L26" s="63"/>
      <c r="M26" s="84"/>
      <c r="N26" s="43"/>
    </row>
    <row r="27" spans="1:14" ht="15" customHeight="1" x14ac:dyDescent="0.25">
      <c r="C27" s="68"/>
      <c r="D27" s="68"/>
      <c r="E27" s="68"/>
      <c r="F27" s="189"/>
      <c r="H27" s="63">
        <f>SUM(H12:H25)</f>
        <v>210815761</v>
      </c>
      <c r="I27" s="84"/>
      <c r="J27" s="43">
        <f>SUM(J12:J25)</f>
        <v>252887387</v>
      </c>
      <c r="K27" s="84"/>
      <c r="L27" s="63">
        <f>SUM(L12:L25)</f>
        <v>211140460</v>
      </c>
      <c r="M27" s="84"/>
      <c r="N27" s="43">
        <f>SUM(N12:N25)</f>
        <v>253109739</v>
      </c>
    </row>
    <row r="28" spans="1:14" ht="15" customHeight="1" x14ac:dyDescent="0.25">
      <c r="A28" s="68" t="s">
        <v>56</v>
      </c>
      <c r="C28" s="68"/>
      <c r="D28" s="68"/>
      <c r="E28" s="68"/>
      <c r="F28" s="189"/>
      <c r="H28" s="63"/>
      <c r="I28" s="84"/>
      <c r="J28" s="43"/>
      <c r="K28" s="84"/>
      <c r="L28" s="63"/>
      <c r="M28" s="84"/>
      <c r="N28" s="43"/>
    </row>
    <row r="29" spans="1:14" ht="15" customHeight="1" x14ac:dyDescent="0.25">
      <c r="A29" s="72" t="s">
        <v>57</v>
      </c>
      <c r="C29" s="68"/>
      <c r="D29" s="68"/>
      <c r="E29" s="68"/>
      <c r="F29" s="189"/>
      <c r="H29" s="91"/>
      <c r="J29" s="248"/>
      <c r="L29" s="92"/>
    </row>
    <row r="30" spans="1:14" ht="15" customHeight="1" x14ac:dyDescent="0.25">
      <c r="B30" s="72" t="s">
        <v>74</v>
      </c>
      <c r="C30" s="68"/>
      <c r="D30" s="68"/>
      <c r="E30" s="68"/>
      <c r="F30" s="189"/>
      <c r="H30" s="63">
        <v>105337121</v>
      </c>
      <c r="I30" s="84"/>
      <c r="J30" s="5">
        <v>-115878754</v>
      </c>
      <c r="K30" s="125"/>
      <c r="L30" s="58">
        <v>103481508</v>
      </c>
      <c r="M30" s="125"/>
      <c r="N30" s="5">
        <v>-116575276</v>
      </c>
    </row>
    <row r="31" spans="1:14" ht="15" customHeight="1" x14ac:dyDescent="0.25">
      <c r="B31" s="72" t="s">
        <v>10</v>
      </c>
      <c r="C31" s="68"/>
      <c r="D31" s="68"/>
      <c r="E31" s="68"/>
      <c r="F31" s="189"/>
      <c r="H31" s="63">
        <v>41499184</v>
      </c>
      <c r="I31" s="84"/>
      <c r="J31" s="5">
        <v>-179005336</v>
      </c>
      <c r="K31" s="125"/>
      <c r="L31" s="58">
        <v>42078003</v>
      </c>
      <c r="M31" s="125"/>
      <c r="N31" s="5">
        <v>-179005336</v>
      </c>
    </row>
    <row r="32" spans="1:14" ht="15" customHeight="1" x14ac:dyDescent="0.25">
      <c r="B32" s="190" t="s">
        <v>11</v>
      </c>
      <c r="C32" s="68"/>
      <c r="D32" s="68"/>
      <c r="E32" s="68"/>
      <c r="F32" s="189"/>
      <c r="H32" s="63">
        <v>582696</v>
      </c>
      <c r="I32" s="84"/>
      <c r="J32" s="5">
        <v>-10173920</v>
      </c>
      <c r="K32" s="125"/>
      <c r="L32" s="58">
        <v>629229</v>
      </c>
      <c r="M32" s="125"/>
      <c r="N32" s="5">
        <v>-10174107</v>
      </c>
    </row>
    <row r="33" spans="1:14" ht="15" customHeight="1" x14ac:dyDescent="0.25">
      <c r="A33" s="190" t="s">
        <v>58</v>
      </c>
      <c r="C33" s="68"/>
      <c r="D33" s="68"/>
      <c r="E33" s="68"/>
      <c r="F33" s="189"/>
      <c r="H33" s="63"/>
      <c r="I33" s="84"/>
      <c r="J33" s="5"/>
      <c r="K33" s="125"/>
      <c r="L33" s="58"/>
      <c r="M33" s="125"/>
      <c r="N33" s="5"/>
    </row>
    <row r="34" spans="1:14" ht="15" customHeight="1" x14ac:dyDescent="0.25">
      <c r="B34" s="190" t="s">
        <v>20</v>
      </c>
      <c r="C34" s="68"/>
      <c r="D34" s="68"/>
      <c r="E34" s="68"/>
      <c r="F34" s="189"/>
      <c r="H34" s="63">
        <v>88494421</v>
      </c>
      <c r="I34" s="84"/>
      <c r="J34" s="5">
        <v>111848650.3351</v>
      </c>
      <c r="K34" s="125"/>
      <c r="L34" s="58">
        <v>88815392</v>
      </c>
      <c r="M34" s="125"/>
      <c r="N34" s="5">
        <v>113140579.3351</v>
      </c>
    </row>
    <row r="35" spans="1:14" ht="15" customHeight="1" x14ac:dyDescent="0.25">
      <c r="B35" s="72" t="s">
        <v>100</v>
      </c>
      <c r="C35" s="68"/>
      <c r="D35" s="68"/>
      <c r="E35" s="68"/>
      <c r="F35" s="189"/>
      <c r="H35" s="63">
        <v>26899429</v>
      </c>
      <c r="I35" s="84"/>
      <c r="J35" s="5">
        <v>8553134</v>
      </c>
      <c r="K35" s="125"/>
      <c r="L35" s="58">
        <v>26899429</v>
      </c>
      <c r="M35" s="125"/>
      <c r="N35" s="5">
        <v>8553134</v>
      </c>
    </row>
    <row r="36" spans="1:14" ht="15" customHeight="1" x14ac:dyDescent="0.25">
      <c r="B36" s="187" t="s">
        <v>21</v>
      </c>
      <c r="C36" s="68"/>
      <c r="D36" s="68"/>
      <c r="E36" s="68"/>
      <c r="F36" s="189"/>
      <c r="H36" s="63">
        <v>203912</v>
      </c>
      <c r="I36" s="84"/>
      <c r="J36" s="5">
        <v>-746136</v>
      </c>
      <c r="K36" s="125"/>
      <c r="L36" s="58">
        <v>192797</v>
      </c>
      <c r="M36" s="125"/>
      <c r="N36" s="5">
        <v>-747032</v>
      </c>
    </row>
    <row r="37" spans="1:14" ht="15" customHeight="1" x14ac:dyDescent="0.25">
      <c r="B37" s="187" t="s">
        <v>141</v>
      </c>
      <c r="C37" s="68"/>
      <c r="D37" s="68"/>
      <c r="E37" s="68"/>
      <c r="F37" s="214"/>
      <c r="H37" s="53">
        <v>-578500</v>
      </c>
      <c r="I37" s="84"/>
      <c r="J37" s="249">
        <v>-1462500</v>
      </c>
      <c r="K37" s="125"/>
      <c r="L37" s="208">
        <v>-578500</v>
      </c>
      <c r="M37" s="125"/>
      <c r="N37" s="249">
        <v>-1462500</v>
      </c>
    </row>
    <row r="38" spans="1:14" ht="8.1" customHeight="1" x14ac:dyDescent="0.25">
      <c r="C38" s="68"/>
      <c r="D38" s="68"/>
      <c r="E38" s="68"/>
      <c r="F38" s="189"/>
      <c r="H38" s="63"/>
      <c r="I38" s="84"/>
      <c r="J38" s="43"/>
      <c r="K38" s="84"/>
      <c r="L38" s="63"/>
      <c r="M38" s="84"/>
      <c r="N38" s="43"/>
    </row>
    <row r="39" spans="1:14" ht="15" customHeight="1" x14ac:dyDescent="0.25">
      <c r="A39" s="68" t="s">
        <v>154</v>
      </c>
      <c r="F39" s="189"/>
      <c r="H39" s="63">
        <f>SUM(H27:H37)</f>
        <v>473254024</v>
      </c>
      <c r="I39" s="84"/>
      <c r="J39" s="43">
        <f>SUM(J27:J37)</f>
        <v>66022525.335099995</v>
      </c>
      <c r="K39" s="84"/>
      <c r="L39" s="63">
        <f>SUM(L27:L37)</f>
        <v>472658318</v>
      </c>
      <c r="M39" s="84"/>
      <c r="N39" s="43">
        <f>SUM(N27:N37)</f>
        <v>66839201.335099995</v>
      </c>
    </row>
    <row r="40" spans="1:14" ht="15" customHeight="1" x14ac:dyDescent="0.25">
      <c r="A40" s="72" t="s">
        <v>65</v>
      </c>
      <c r="C40" s="68"/>
      <c r="D40" s="68"/>
      <c r="E40" s="68"/>
      <c r="H40" s="63">
        <v>-1684661</v>
      </c>
      <c r="I40" s="84"/>
      <c r="J40" s="43">
        <v>-1243002</v>
      </c>
      <c r="K40" s="84"/>
      <c r="L40" s="63">
        <v>-1547292</v>
      </c>
      <c r="M40" s="84"/>
      <c r="N40" s="43">
        <v>-1243002</v>
      </c>
    </row>
    <row r="41" spans="1:14" ht="15" customHeight="1" x14ac:dyDescent="0.25">
      <c r="A41" s="187" t="s">
        <v>59</v>
      </c>
      <c r="C41" s="68"/>
      <c r="D41" s="68"/>
      <c r="E41" s="68"/>
      <c r="F41" s="189"/>
      <c r="H41" s="53">
        <v>-37025070</v>
      </c>
      <c r="I41" s="84"/>
      <c r="J41" s="41">
        <v>-16037382</v>
      </c>
      <c r="K41" s="125"/>
      <c r="L41" s="212">
        <v>-37012526</v>
      </c>
      <c r="M41" s="125"/>
      <c r="N41" s="41">
        <v>-16025187</v>
      </c>
    </row>
    <row r="42" spans="1:14" ht="8.1" customHeight="1" x14ac:dyDescent="0.25">
      <c r="C42" s="68"/>
      <c r="D42" s="68"/>
      <c r="E42" s="68"/>
      <c r="F42" s="189"/>
      <c r="H42" s="63"/>
      <c r="I42" s="84"/>
      <c r="J42" s="43"/>
      <c r="K42" s="84"/>
      <c r="L42" s="63"/>
      <c r="M42" s="84"/>
      <c r="N42" s="43"/>
    </row>
    <row r="43" spans="1:14" ht="15" customHeight="1" x14ac:dyDescent="0.25">
      <c r="A43" s="81" t="s">
        <v>196</v>
      </c>
      <c r="B43" s="68"/>
      <c r="C43" s="68"/>
      <c r="D43" s="68"/>
      <c r="E43" s="68"/>
      <c r="F43" s="189"/>
      <c r="H43" s="53">
        <f>SUM(H39:H41)</f>
        <v>434544293</v>
      </c>
      <c r="I43" s="84"/>
      <c r="J43" s="41">
        <f>SUM(J39:J41)</f>
        <v>48742141.335099995</v>
      </c>
      <c r="K43" s="84"/>
      <c r="L43" s="53">
        <f>SUM(L39:L41)</f>
        <v>434098500</v>
      </c>
      <c r="M43" s="84"/>
      <c r="N43" s="41">
        <f>SUM(N39:N41)</f>
        <v>49571012.335099995</v>
      </c>
    </row>
    <row r="44" spans="1:14" ht="15" customHeight="1" x14ac:dyDescent="0.25">
      <c r="A44" s="187"/>
      <c r="C44" s="68"/>
      <c r="D44" s="68"/>
      <c r="E44" s="68"/>
      <c r="F44" s="189"/>
      <c r="H44" s="63"/>
      <c r="I44" s="84"/>
      <c r="J44" s="43"/>
      <c r="K44" s="84"/>
      <c r="L44" s="63"/>
      <c r="M44" s="84"/>
      <c r="N44" s="43"/>
    </row>
    <row r="45" spans="1:14" ht="15" customHeight="1" x14ac:dyDescent="0.25">
      <c r="A45" s="191" t="s">
        <v>60</v>
      </c>
      <c r="B45" s="68"/>
      <c r="C45" s="68"/>
      <c r="D45" s="68"/>
      <c r="E45" s="68"/>
      <c r="H45" s="63"/>
      <c r="I45" s="84"/>
      <c r="J45" s="43"/>
      <c r="K45" s="84"/>
      <c r="L45" s="63"/>
      <c r="M45" s="84"/>
      <c r="N45" s="43"/>
    </row>
    <row r="46" spans="1:14" ht="15" customHeight="1" x14ac:dyDescent="0.25">
      <c r="A46" s="190" t="s">
        <v>181</v>
      </c>
      <c r="B46" s="68"/>
      <c r="C46" s="68"/>
      <c r="D46" s="68"/>
      <c r="E46" s="68"/>
      <c r="H46" s="63"/>
      <c r="I46" s="84"/>
      <c r="J46" s="43"/>
      <c r="K46" s="84"/>
      <c r="L46" s="63"/>
      <c r="M46" s="84"/>
      <c r="N46" s="43"/>
    </row>
    <row r="47" spans="1:14" ht="15" customHeight="1" x14ac:dyDescent="0.25">
      <c r="A47" s="190"/>
      <c r="B47" s="72" t="s">
        <v>182</v>
      </c>
      <c r="H47" s="64">
        <v>-110355990</v>
      </c>
      <c r="I47" s="70"/>
      <c r="J47" s="5">
        <v>-226080364.3351</v>
      </c>
      <c r="K47" s="125"/>
      <c r="L47" s="58">
        <v>-109681958</v>
      </c>
      <c r="M47" s="125"/>
      <c r="N47" s="5">
        <v>-226080364.3351</v>
      </c>
    </row>
    <row r="48" spans="1:14" ht="15" customHeight="1" x14ac:dyDescent="0.25">
      <c r="A48" s="190" t="s">
        <v>116</v>
      </c>
      <c r="B48" s="68"/>
      <c r="C48" s="68"/>
      <c r="D48" s="68"/>
      <c r="E48" s="68"/>
      <c r="F48" s="189"/>
      <c r="H48" s="63">
        <v>-84700</v>
      </c>
      <c r="I48" s="84"/>
      <c r="J48" s="5">
        <v>-650862</v>
      </c>
      <c r="K48" s="125"/>
      <c r="L48" s="58">
        <v>-84700</v>
      </c>
      <c r="M48" s="125"/>
      <c r="N48" s="5">
        <v>-650862</v>
      </c>
    </row>
    <row r="49" spans="1:14" ht="15" customHeight="1" x14ac:dyDescent="0.25">
      <c r="A49" s="190" t="s">
        <v>142</v>
      </c>
      <c r="B49" s="68"/>
      <c r="C49" s="68"/>
      <c r="D49" s="68"/>
      <c r="E49" s="68"/>
      <c r="H49" s="63">
        <v>665235</v>
      </c>
      <c r="I49" s="84"/>
      <c r="J49" s="43">
        <v>1398</v>
      </c>
      <c r="K49" s="125"/>
      <c r="L49" s="58">
        <v>665235</v>
      </c>
      <c r="M49" s="125"/>
      <c r="N49" s="43">
        <v>1398</v>
      </c>
    </row>
    <row r="50" spans="1:14" ht="15" customHeight="1" x14ac:dyDescent="0.25">
      <c r="A50" s="190" t="s">
        <v>61</v>
      </c>
      <c r="B50" s="68"/>
      <c r="C50" s="68"/>
      <c r="D50" s="68"/>
      <c r="E50" s="68"/>
      <c r="H50" s="53">
        <v>70610</v>
      </c>
      <c r="I50" s="84"/>
      <c r="J50" s="41">
        <v>91624</v>
      </c>
      <c r="K50" s="84"/>
      <c r="L50" s="53">
        <v>66222</v>
      </c>
      <c r="M50" s="84"/>
      <c r="N50" s="41">
        <v>87467</v>
      </c>
    </row>
    <row r="51" spans="1:14" ht="8.1" customHeight="1" x14ac:dyDescent="0.25">
      <c r="H51" s="63"/>
      <c r="I51" s="84"/>
      <c r="J51" s="43"/>
      <c r="K51" s="84"/>
      <c r="L51" s="63"/>
      <c r="M51" s="84"/>
      <c r="N51" s="43"/>
    </row>
    <row r="52" spans="1:14" ht="15" customHeight="1" x14ac:dyDescent="0.25">
      <c r="A52" s="191" t="s">
        <v>62</v>
      </c>
      <c r="H52" s="53">
        <f>SUM(H47:H50)</f>
        <v>-109704845</v>
      </c>
      <c r="I52" s="84"/>
      <c r="J52" s="41">
        <f>SUM(J47:J50)</f>
        <v>-226638204.3351</v>
      </c>
      <c r="K52" s="84"/>
      <c r="L52" s="53">
        <f>SUM(L47:L50)</f>
        <v>-109035201</v>
      </c>
      <c r="M52" s="84"/>
      <c r="N52" s="41">
        <f>SUM(N47:N50)</f>
        <v>-226642361.3351</v>
      </c>
    </row>
    <row r="53" spans="1:14" ht="15.95" customHeight="1" x14ac:dyDescent="0.25">
      <c r="A53" s="191"/>
      <c r="F53" s="228"/>
      <c r="G53" s="229"/>
      <c r="H53" s="230"/>
      <c r="I53" s="231"/>
      <c r="J53" s="230"/>
      <c r="K53" s="231"/>
      <c r="L53" s="230"/>
      <c r="M53" s="231"/>
      <c r="N53" s="230"/>
    </row>
    <row r="54" spans="1:14" ht="15.95" customHeight="1" x14ac:dyDescent="0.25">
      <c r="A54" s="191"/>
      <c r="F54" s="228"/>
      <c r="G54" s="229"/>
      <c r="H54" s="230"/>
      <c r="I54" s="231"/>
      <c r="J54" s="230"/>
      <c r="K54" s="231"/>
      <c r="L54" s="230"/>
      <c r="M54" s="231"/>
      <c r="N54" s="230"/>
    </row>
    <row r="55" spans="1:14" ht="15.95" customHeight="1" x14ac:dyDescent="0.25">
      <c r="A55" s="191"/>
      <c r="F55" s="228"/>
      <c r="G55" s="229"/>
      <c r="H55" s="230"/>
      <c r="I55" s="231"/>
      <c r="J55" s="230"/>
      <c r="K55" s="231"/>
      <c r="L55" s="230"/>
      <c r="M55" s="231"/>
      <c r="N55" s="230"/>
    </row>
    <row r="56" spans="1:14" ht="6.75" customHeight="1" x14ac:dyDescent="0.25">
      <c r="A56" s="191"/>
      <c r="F56" s="228"/>
      <c r="G56" s="229"/>
      <c r="H56" s="230"/>
      <c r="I56" s="231"/>
      <c r="J56" s="230"/>
      <c r="K56" s="231"/>
      <c r="L56" s="230"/>
      <c r="M56" s="231"/>
      <c r="N56" s="230"/>
    </row>
    <row r="57" spans="1:14" ht="21.95" customHeight="1" x14ac:dyDescent="0.25">
      <c r="A57" s="86" t="str">
        <f>'BS2-4'!A49</f>
        <v>The accompanying notes form part of this interim financial information.</v>
      </c>
      <c r="B57" s="83"/>
      <c r="C57" s="75"/>
      <c r="D57" s="75"/>
      <c r="E57" s="75"/>
      <c r="F57" s="192"/>
      <c r="G57" s="83"/>
      <c r="H57" s="193"/>
      <c r="I57" s="193"/>
      <c r="J57" s="250"/>
      <c r="K57" s="194"/>
      <c r="L57" s="194"/>
      <c r="M57" s="194"/>
      <c r="N57" s="250"/>
    </row>
    <row r="58" spans="1:14" ht="16.5" customHeight="1" x14ac:dyDescent="0.25">
      <c r="A58" s="68" t="str">
        <f>A1</f>
        <v>Sunsweet Public Company Limited</v>
      </c>
      <c r="B58" s="68"/>
      <c r="C58" s="68"/>
      <c r="D58" s="68"/>
      <c r="E58" s="68"/>
    </row>
    <row r="59" spans="1:14" ht="16.5" customHeight="1" x14ac:dyDescent="0.25">
      <c r="A59" s="81" t="s">
        <v>63</v>
      </c>
      <c r="B59" s="68"/>
      <c r="C59" s="68"/>
      <c r="D59" s="68"/>
      <c r="E59" s="68"/>
    </row>
    <row r="60" spans="1:14" ht="16.5" customHeight="1" x14ac:dyDescent="0.25">
      <c r="A60" s="73" t="str">
        <f>A3</f>
        <v>For the nine-month period ended 30 September 2022</v>
      </c>
      <c r="B60" s="73"/>
      <c r="C60" s="73"/>
      <c r="D60" s="75"/>
      <c r="E60" s="75"/>
      <c r="F60" s="85"/>
      <c r="G60" s="83"/>
      <c r="H60" s="183"/>
      <c r="I60" s="183"/>
      <c r="J60" s="244"/>
      <c r="K60" s="83"/>
      <c r="L60" s="83"/>
      <c r="M60" s="83"/>
      <c r="N60" s="244"/>
    </row>
    <row r="61" spans="1:14" ht="16.5" customHeight="1" x14ac:dyDescent="0.25">
      <c r="A61" s="81"/>
      <c r="B61" s="81"/>
      <c r="C61" s="81"/>
      <c r="D61" s="68"/>
      <c r="E61" s="68"/>
    </row>
    <row r="63" spans="1:14" ht="16.5" customHeight="1" x14ac:dyDescent="0.25">
      <c r="H63" s="266" t="s">
        <v>1</v>
      </c>
      <c r="I63" s="266"/>
      <c r="J63" s="266"/>
      <c r="L63" s="267" t="s">
        <v>2</v>
      </c>
      <c r="M63" s="267"/>
      <c r="N63" s="267"/>
    </row>
    <row r="64" spans="1:14" ht="16.5" customHeight="1" x14ac:dyDescent="0.25">
      <c r="F64" s="256"/>
      <c r="H64" s="265" t="s">
        <v>66</v>
      </c>
      <c r="I64" s="265"/>
      <c r="J64" s="265"/>
      <c r="K64" s="68"/>
      <c r="L64" s="265" t="s">
        <v>66</v>
      </c>
      <c r="M64" s="265"/>
      <c r="N64" s="265"/>
    </row>
    <row r="65" spans="1:14" ht="16.5" customHeight="1" x14ac:dyDescent="0.25">
      <c r="F65" s="256"/>
      <c r="H65" s="184" t="s">
        <v>68</v>
      </c>
      <c r="I65" s="184"/>
      <c r="J65" s="245" t="s">
        <v>68</v>
      </c>
      <c r="K65" s="184"/>
      <c r="L65" s="184" t="s">
        <v>68</v>
      </c>
      <c r="M65" s="184"/>
      <c r="N65" s="245" t="s">
        <v>68</v>
      </c>
    </row>
    <row r="66" spans="1:14" ht="16.5" customHeight="1" x14ac:dyDescent="0.25">
      <c r="E66" s="72" t="s">
        <v>52</v>
      </c>
      <c r="F66" s="256"/>
      <c r="H66" s="123" t="s">
        <v>162</v>
      </c>
      <c r="I66" s="124"/>
      <c r="J66" s="246" t="s">
        <v>112</v>
      </c>
      <c r="K66" s="124"/>
      <c r="L66" s="123" t="s">
        <v>162</v>
      </c>
      <c r="M66" s="124"/>
      <c r="N66" s="246" t="s">
        <v>112</v>
      </c>
    </row>
    <row r="67" spans="1:14" ht="16.5" customHeight="1" x14ac:dyDescent="0.25">
      <c r="F67" s="74" t="s">
        <v>186</v>
      </c>
      <c r="H67" s="185" t="s">
        <v>5</v>
      </c>
      <c r="I67" s="184"/>
      <c r="J67" s="247" t="s">
        <v>5</v>
      </c>
      <c r="K67" s="184"/>
      <c r="L67" s="185" t="s">
        <v>5</v>
      </c>
      <c r="M67" s="184"/>
      <c r="N67" s="247" t="s">
        <v>5</v>
      </c>
    </row>
    <row r="68" spans="1:14" ht="16.5" customHeight="1" x14ac:dyDescent="0.25">
      <c r="A68" s="68" t="s">
        <v>64</v>
      </c>
      <c r="B68" s="68"/>
      <c r="C68" s="68"/>
      <c r="D68" s="68"/>
      <c r="E68" s="68"/>
      <c r="F68" s="256"/>
      <c r="H68" s="93"/>
      <c r="I68" s="195"/>
      <c r="J68" s="251"/>
      <c r="K68" s="196"/>
      <c r="L68" s="94"/>
      <c r="M68" s="196"/>
      <c r="N68" s="254"/>
    </row>
    <row r="69" spans="1:14" ht="16.5" customHeight="1" x14ac:dyDescent="0.25">
      <c r="A69" s="72" t="s">
        <v>102</v>
      </c>
      <c r="B69" s="68"/>
      <c r="C69" s="68"/>
      <c r="D69" s="68"/>
      <c r="E69" s="68"/>
      <c r="H69" s="63"/>
      <c r="I69" s="84"/>
      <c r="J69" s="43"/>
      <c r="K69" s="125"/>
      <c r="L69" s="58"/>
      <c r="M69" s="125"/>
      <c r="N69" s="43"/>
    </row>
    <row r="70" spans="1:14" ht="16.5" customHeight="1" x14ac:dyDescent="0.25">
      <c r="B70" s="72" t="s">
        <v>67</v>
      </c>
      <c r="C70" s="68"/>
      <c r="D70" s="68"/>
      <c r="E70" s="68"/>
      <c r="H70" s="63">
        <v>304252759</v>
      </c>
      <c r="I70" s="84"/>
      <c r="J70" s="43">
        <v>474783031</v>
      </c>
      <c r="K70" s="125"/>
      <c r="L70" s="58">
        <v>299252759</v>
      </c>
      <c r="M70" s="125"/>
      <c r="N70" s="43">
        <v>474783031</v>
      </c>
    </row>
    <row r="71" spans="1:14" ht="16.5" customHeight="1" x14ac:dyDescent="0.25">
      <c r="A71" s="72" t="s">
        <v>161</v>
      </c>
      <c r="B71" s="68"/>
      <c r="C71" s="187"/>
      <c r="F71" s="197"/>
      <c r="H71" s="63"/>
      <c r="I71" s="84"/>
      <c r="J71" s="43"/>
      <c r="K71" s="125"/>
      <c r="L71" s="58"/>
      <c r="M71" s="125"/>
      <c r="N71" s="43"/>
    </row>
    <row r="72" spans="1:14" ht="16.149999999999999" customHeight="1" x14ac:dyDescent="0.25">
      <c r="B72" s="72" t="s">
        <v>67</v>
      </c>
      <c r="C72" s="187"/>
      <c r="D72" s="68"/>
      <c r="E72" s="68"/>
      <c r="F72" s="197"/>
      <c r="H72" s="63">
        <v>-309252759</v>
      </c>
      <c r="I72" s="84"/>
      <c r="J72" s="43">
        <v>-466783031</v>
      </c>
      <c r="K72" s="125"/>
      <c r="L72" s="58">
        <v>-309252759</v>
      </c>
      <c r="M72" s="125"/>
      <c r="N72" s="43">
        <v>-466783031</v>
      </c>
    </row>
    <row r="73" spans="1:14" ht="16.149999999999999" customHeight="1" x14ac:dyDescent="0.25">
      <c r="A73" s="72" t="s">
        <v>183</v>
      </c>
      <c r="C73" s="187"/>
      <c r="D73" s="68"/>
      <c r="E73" s="68"/>
      <c r="F73" s="197"/>
      <c r="H73" s="63">
        <v>-6159098</v>
      </c>
      <c r="I73" s="84"/>
      <c r="J73" s="43">
        <v>-4472152</v>
      </c>
      <c r="K73" s="125"/>
      <c r="L73" s="58">
        <v>-5159098</v>
      </c>
      <c r="M73" s="125"/>
      <c r="N73" s="43">
        <v>-4472152</v>
      </c>
    </row>
    <row r="74" spans="1:14" ht="16.5" customHeight="1" x14ac:dyDescent="0.25">
      <c r="A74" s="72" t="s">
        <v>178</v>
      </c>
      <c r="B74" s="68"/>
      <c r="C74" s="187"/>
      <c r="D74" s="112"/>
      <c r="E74" s="112"/>
      <c r="F74" s="197"/>
      <c r="H74" s="63"/>
      <c r="I74" s="125"/>
      <c r="J74" s="43"/>
      <c r="K74" s="125"/>
      <c r="L74" s="63"/>
      <c r="M74" s="125"/>
      <c r="N74" s="43"/>
    </row>
    <row r="75" spans="1:14" ht="16.5" customHeight="1" x14ac:dyDescent="0.25">
      <c r="B75" s="72" t="s">
        <v>149</v>
      </c>
      <c r="C75" s="187"/>
      <c r="D75" s="112"/>
      <c r="E75" s="112"/>
      <c r="F75" s="197" t="s">
        <v>194</v>
      </c>
      <c r="H75" s="63">
        <v>55030000</v>
      </c>
      <c r="I75" s="125"/>
      <c r="J75" s="43">
        <v>0</v>
      </c>
      <c r="K75" s="125"/>
      <c r="L75" s="198">
        <v>55030000</v>
      </c>
      <c r="M75" s="125"/>
      <c r="N75" s="43">
        <v>0</v>
      </c>
    </row>
    <row r="76" spans="1:14" ht="16.5" customHeight="1" x14ac:dyDescent="0.25">
      <c r="A76" s="187" t="s">
        <v>179</v>
      </c>
      <c r="B76" s="187"/>
      <c r="C76" s="187"/>
      <c r="F76" s="197"/>
      <c r="H76" s="91"/>
      <c r="J76" s="252"/>
      <c r="K76" s="202"/>
      <c r="L76" s="198"/>
      <c r="M76" s="112"/>
      <c r="N76" s="2"/>
    </row>
    <row r="77" spans="1:14" ht="16.5" customHeight="1" x14ac:dyDescent="0.25">
      <c r="A77" s="187"/>
      <c r="B77" s="187" t="s">
        <v>149</v>
      </c>
      <c r="C77" s="187"/>
      <c r="F77" s="197" t="s">
        <v>194</v>
      </c>
      <c r="H77" s="63">
        <v>-15840000</v>
      </c>
      <c r="I77" s="84"/>
      <c r="J77" s="5">
        <v>-2700000</v>
      </c>
      <c r="K77" s="125"/>
      <c r="L77" s="58">
        <v>-15840000</v>
      </c>
      <c r="M77" s="125"/>
      <c r="N77" s="5">
        <v>-2700000</v>
      </c>
    </row>
    <row r="78" spans="1:14" ht="16.5" customHeight="1" x14ac:dyDescent="0.25">
      <c r="A78" s="80" t="s">
        <v>160</v>
      </c>
      <c r="B78" s="80"/>
      <c r="C78" s="80"/>
      <c r="D78" s="2"/>
      <c r="E78" s="2"/>
      <c r="F78" s="218"/>
      <c r="H78" s="53">
        <v>-96664132</v>
      </c>
      <c r="I78" s="125"/>
      <c r="J78" s="41">
        <v>-85685902</v>
      </c>
      <c r="K78" s="125"/>
      <c r="L78" s="53">
        <v>-96664132</v>
      </c>
      <c r="M78" s="125"/>
      <c r="N78" s="249">
        <v>-85685902</v>
      </c>
    </row>
    <row r="79" spans="1:14" ht="16.5" customHeight="1" x14ac:dyDescent="0.25">
      <c r="F79" s="197"/>
      <c r="H79" s="63"/>
      <c r="I79" s="84"/>
      <c r="J79" s="43"/>
      <c r="K79" s="84"/>
      <c r="L79" s="63"/>
      <c r="M79" s="84"/>
      <c r="N79" s="43"/>
    </row>
    <row r="80" spans="1:14" ht="16.5" customHeight="1" x14ac:dyDescent="0.25">
      <c r="A80" s="81" t="s">
        <v>197</v>
      </c>
      <c r="B80" s="68"/>
      <c r="F80" s="197"/>
      <c r="H80" s="53">
        <f>SUM(H70:H78)</f>
        <v>-68633230</v>
      </c>
      <c r="I80" s="84"/>
      <c r="J80" s="41">
        <f>SUM(J68:J78)</f>
        <v>-84858054</v>
      </c>
      <c r="K80" s="84"/>
      <c r="L80" s="53">
        <f>SUM(L70:L78)</f>
        <v>-72633230</v>
      </c>
      <c r="M80" s="84"/>
      <c r="N80" s="41">
        <f>SUM(N70:N78)</f>
        <v>-84858054</v>
      </c>
    </row>
    <row r="81" spans="1:213" ht="16.5" customHeight="1" x14ac:dyDescent="0.25">
      <c r="F81" s="197"/>
      <c r="H81" s="63"/>
      <c r="I81" s="84"/>
      <c r="J81" s="43"/>
      <c r="K81" s="84"/>
      <c r="L81" s="63"/>
      <c r="M81" s="84"/>
      <c r="N81" s="43"/>
    </row>
    <row r="82" spans="1:213" ht="16.5" customHeight="1" x14ac:dyDescent="0.25">
      <c r="A82" s="68" t="s">
        <v>144</v>
      </c>
      <c r="F82" s="197"/>
      <c r="H82" s="63"/>
      <c r="I82" s="84"/>
      <c r="J82" s="43"/>
      <c r="K82" s="84"/>
      <c r="L82" s="63"/>
      <c r="M82" s="84"/>
      <c r="N82" s="43"/>
    </row>
    <row r="83" spans="1:213" ht="16.5" customHeight="1" x14ac:dyDescent="0.25">
      <c r="A83" s="81"/>
      <c r="B83" s="68" t="s">
        <v>145</v>
      </c>
      <c r="F83" s="197"/>
      <c r="H83" s="63">
        <f>+H80+H52+H43</f>
        <v>256206218</v>
      </c>
      <c r="I83" s="84"/>
      <c r="J83" s="43">
        <f>+J80+J52+J43</f>
        <v>-262754117</v>
      </c>
      <c r="K83" s="84"/>
      <c r="L83" s="63">
        <f>+L80+L52+L43</f>
        <v>252430069</v>
      </c>
      <c r="M83" s="84"/>
      <c r="N83" s="43">
        <f>+N80+N52+N43</f>
        <v>-261929403</v>
      </c>
    </row>
    <row r="84" spans="1:213" ht="16.5" customHeight="1" x14ac:dyDescent="0.25">
      <c r="A84" s="187" t="s">
        <v>107</v>
      </c>
      <c r="F84" s="197"/>
      <c r="H84" s="63"/>
      <c r="I84" s="84"/>
      <c r="J84" s="43"/>
      <c r="K84" s="84"/>
      <c r="L84" s="63"/>
      <c r="M84" s="84"/>
      <c r="N84" s="43"/>
    </row>
    <row r="85" spans="1:213" ht="16.5" customHeight="1" x14ac:dyDescent="0.25">
      <c r="A85" s="187"/>
      <c r="B85" s="72" t="s">
        <v>108</v>
      </c>
      <c r="F85" s="197"/>
      <c r="H85" s="53">
        <v>13416039</v>
      </c>
      <c r="I85" s="84"/>
      <c r="J85" s="253">
        <v>293562253</v>
      </c>
      <c r="K85" s="125"/>
      <c r="L85" s="208">
        <v>13856586</v>
      </c>
      <c r="M85" s="125"/>
      <c r="N85" s="249">
        <v>291134515</v>
      </c>
    </row>
    <row r="86" spans="1:213" ht="16.5" customHeight="1" x14ac:dyDescent="0.25">
      <c r="F86" s="197"/>
      <c r="H86" s="63"/>
      <c r="I86" s="84"/>
      <c r="J86" s="43"/>
      <c r="K86" s="84"/>
      <c r="L86" s="63"/>
      <c r="M86" s="84"/>
      <c r="N86" s="43"/>
    </row>
    <row r="87" spans="1:213" ht="16.5" customHeight="1" x14ac:dyDescent="0.25">
      <c r="A87" s="199" t="s">
        <v>103</v>
      </c>
      <c r="F87" s="197"/>
      <c r="H87" s="63"/>
      <c r="I87" s="84"/>
      <c r="J87" s="43"/>
      <c r="K87" s="84"/>
      <c r="L87" s="63"/>
      <c r="M87" s="84"/>
      <c r="N87" s="43"/>
    </row>
    <row r="88" spans="1:213" ht="16.5" customHeight="1" thickBot="1" x14ac:dyDescent="0.3">
      <c r="A88" s="199"/>
      <c r="B88" s="68" t="s">
        <v>104</v>
      </c>
      <c r="H88" s="62">
        <f>SUM(H83:I85)</f>
        <v>269622257</v>
      </c>
      <c r="I88" s="84"/>
      <c r="J88" s="60">
        <f>SUM(J83:K85)</f>
        <v>30808136</v>
      </c>
      <c r="K88" s="84"/>
      <c r="L88" s="62">
        <f>SUM(L83:M85)</f>
        <v>266286655</v>
      </c>
      <c r="M88" s="84"/>
      <c r="N88" s="60">
        <f>SUM(N83:N85)</f>
        <v>29205112</v>
      </c>
    </row>
    <row r="89" spans="1:213" ht="16.5" customHeight="1" thickTop="1" x14ac:dyDescent="0.25">
      <c r="A89" s="199"/>
      <c r="H89" s="63"/>
      <c r="I89" s="84"/>
      <c r="J89" s="43"/>
      <c r="K89" s="84"/>
      <c r="L89" s="63"/>
      <c r="M89" s="84"/>
      <c r="N89" s="43"/>
    </row>
    <row r="90" spans="1:213" s="2" customFormat="1" ht="16.5" customHeight="1" x14ac:dyDescent="0.25">
      <c r="A90" s="241" t="s">
        <v>199</v>
      </c>
      <c r="B90" s="242"/>
      <c r="F90" s="243"/>
      <c r="H90" s="63"/>
      <c r="I90" s="5"/>
      <c r="J90" s="234"/>
      <c r="K90" s="5"/>
      <c r="L90" s="63"/>
      <c r="M90" s="5"/>
      <c r="N90" s="234"/>
    </row>
    <row r="91" spans="1:213" ht="16.5" customHeight="1" x14ac:dyDescent="0.25">
      <c r="A91" s="199"/>
      <c r="B91" s="113" t="s">
        <v>201</v>
      </c>
      <c r="C91" s="112"/>
      <c r="D91" s="112"/>
      <c r="E91" s="112"/>
      <c r="F91" s="114"/>
      <c r="G91" s="112"/>
      <c r="H91" s="233"/>
      <c r="I91" s="125"/>
      <c r="J91" s="234"/>
      <c r="K91" s="125"/>
      <c r="L91" s="233"/>
      <c r="M91" s="125"/>
      <c r="N91" s="234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  <c r="AD91" s="112"/>
      <c r="AE91" s="112"/>
      <c r="AF91" s="112"/>
      <c r="AG91" s="112"/>
      <c r="AH91" s="112"/>
      <c r="AI91" s="112"/>
      <c r="AJ91" s="112"/>
      <c r="AK91" s="112"/>
      <c r="AL91" s="112"/>
      <c r="AM91" s="112"/>
      <c r="AN91" s="112"/>
      <c r="AO91" s="112"/>
      <c r="AP91" s="112"/>
      <c r="AQ91" s="112"/>
      <c r="AR91" s="112"/>
      <c r="AS91" s="112"/>
      <c r="AT91" s="112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  <c r="BH91" s="112"/>
      <c r="BI91" s="112"/>
      <c r="BJ91" s="112"/>
      <c r="BK91" s="112"/>
      <c r="BL91" s="112"/>
      <c r="BM91" s="112"/>
      <c r="BN91" s="112"/>
      <c r="BO91" s="112"/>
      <c r="BP91" s="112"/>
      <c r="BQ91" s="112"/>
      <c r="BR91" s="112"/>
      <c r="BS91" s="112"/>
      <c r="BT91" s="112"/>
      <c r="BU91" s="112"/>
      <c r="BV91" s="112"/>
      <c r="BW91" s="112"/>
      <c r="BX91" s="112"/>
      <c r="BY91" s="112"/>
      <c r="BZ91" s="112"/>
      <c r="CA91" s="112"/>
      <c r="CB91" s="112"/>
      <c r="CC91" s="112"/>
      <c r="CD91" s="112"/>
      <c r="CE91" s="112"/>
      <c r="CF91" s="112"/>
      <c r="CG91" s="112"/>
      <c r="CH91" s="112"/>
      <c r="CI91" s="112"/>
      <c r="CJ91" s="112"/>
      <c r="CK91" s="112"/>
      <c r="CL91" s="112"/>
      <c r="CM91" s="112"/>
      <c r="CN91" s="112"/>
      <c r="CO91" s="112"/>
      <c r="CP91" s="112"/>
      <c r="CQ91" s="112"/>
      <c r="CR91" s="112"/>
      <c r="CS91" s="112"/>
      <c r="CT91" s="112"/>
      <c r="CU91" s="112"/>
      <c r="CV91" s="112"/>
      <c r="CW91" s="112"/>
      <c r="CX91" s="112"/>
      <c r="CY91" s="112"/>
      <c r="CZ91" s="112"/>
      <c r="DA91" s="112"/>
      <c r="DB91" s="112"/>
      <c r="DC91" s="112"/>
      <c r="DD91" s="112"/>
      <c r="DE91" s="112"/>
      <c r="DF91" s="112"/>
      <c r="DG91" s="112"/>
      <c r="DH91" s="112"/>
      <c r="DI91" s="112"/>
      <c r="DJ91" s="112"/>
      <c r="DK91" s="112"/>
      <c r="DL91" s="112"/>
      <c r="DM91" s="112"/>
      <c r="DN91" s="112"/>
      <c r="DO91" s="112"/>
      <c r="DP91" s="112"/>
      <c r="DQ91" s="112"/>
      <c r="DR91" s="112"/>
      <c r="DS91" s="112"/>
      <c r="DT91" s="112"/>
      <c r="DU91" s="112"/>
      <c r="DV91" s="112"/>
      <c r="DW91" s="112"/>
      <c r="DX91" s="112"/>
      <c r="DY91" s="112"/>
      <c r="DZ91" s="112"/>
      <c r="EA91" s="112"/>
      <c r="EB91" s="112"/>
      <c r="EC91" s="112"/>
      <c r="ED91" s="112"/>
      <c r="EE91" s="112"/>
      <c r="EF91" s="112"/>
      <c r="EG91" s="112"/>
      <c r="EH91" s="112"/>
      <c r="EI91" s="112"/>
      <c r="EJ91" s="112"/>
      <c r="EK91" s="112"/>
      <c r="EL91" s="112"/>
      <c r="EM91" s="112"/>
      <c r="EN91" s="112"/>
      <c r="EO91" s="112"/>
      <c r="EP91" s="112"/>
      <c r="EQ91" s="112"/>
      <c r="ER91" s="112"/>
      <c r="ES91" s="112"/>
      <c r="ET91" s="112"/>
      <c r="EU91" s="112"/>
      <c r="EV91" s="112"/>
      <c r="EW91" s="112"/>
      <c r="EX91" s="112"/>
      <c r="EY91" s="112"/>
      <c r="EZ91" s="112"/>
      <c r="FA91" s="112"/>
      <c r="FB91" s="112"/>
      <c r="FC91" s="112"/>
      <c r="FD91" s="112"/>
      <c r="FE91" s="112"/>
      <c r="FF91" s="112"/>
      <c r="FG91" s="112"/>
      <c r="FH91" s="112"/>
      <c r="FI91" s="112"/>
      <c r="FJ91" s="112"/>
      <c r="FK91" s="112"/>
      <c r="FL91" s="112"/>
      <c r="FM91" s="112"/>
      <c r="FN91" s="112"/>
      <c r="FO91" s="112"/>
      <c r="FP91" s="112"/>
      <c r="FQ91" s="112"/>
      <c r="FR91" s="112"/>
      <c r="FS91" s="112"/>
      <c r="FT91" s="112"/>
      <c r="FU91" s="112"/>
      <c r="FV91" s="112"/>
      <c r="FW91" s="112"/>
      <c r="FX91" s="112"/>
      <c r="FY91" s="112"/>
      <c r="FZ91" s="112"/>
      <c r="GA91" s="112"/>
      <c r="GB91" s="112"/>
      <c r="GC91" s="112"/>
      <c r="GD91" s="112"/>
      <c r="GE91" s="112"/>
      <c r="GF91" s="112"/>
      <c r="GG91" s="112"/>
      <c r="GH91" s="112"/>
      <c r="GI91" s="112"/>
      <c r="GJ91" s="112"/>
      <c r="GK91" s="112"/>
      <c r="GL91" s="112"/>
      <c r="GM91" s="112"/>
      <c r="GN91" s="112"/>
      <c r="GO91" s="112"/>
      <c r="GP91" s="112"/>
      <c r="GQ91" s="112"/>
      <c r="GR91" s="112"/>
      <c r="GS91" s="112"/>
      <c r="GT91" s="112"/>
      <c r="GU91" s="112"/>
      <c r="GV91" s="112"/>
      <c r="GW91" s="112"/>
      <c r="GX91" s="112"/>
      <c r="GY91" s="112"/>
      <c r="GZ91" s="112"/>
      <c r="HA91" s="112"/>
      <c r="HB91" s="112"/>
      <c r="HC91" s="112"/>
      <c r="HD91" s="112"/>
      <c r="HE91" s="112"/>
    </row>
    <row r="92" spans="1:213" ht="16.5" customHeight="1" x14ac:dyDescent="0.25">
      <c r="A92" s="235" t="s">
        <v>8</v>
      </c>
      <c r="B92" s="113"/>
      <c r="C92" s="112"/>
      <c r="D92" s="112"/>
      <c r="E92" s="112"/>
      <c r="F92" s="114"/>
      <c r="G92" s="112"/>
      <c r="H92" s="233">
        <v>14323709</v>
      </c>
      <c r="I92" s="125"/>
      <c r="J92" s="234">
        <v>293562253</v>
      </c>
      <c r="K92" s="125"/>
      <c r="L92" s="233">
        <v>13856586</v>
      </c>
      <c r="M92" s="125"/>
      <c r="N92" s="234">
        <v>291134515</v>
      </c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112"/>
      <c r="AC92" s="112"/>
      <c r="AD92" s="112"/>
      <c r="AE92" s="112"/>
      <c r="AF92" s="112"/>
      <c r="AG92" s="112"/>
      <c r="AH92" s="112"/>
      <c r="AI92" s="112"/>
      <c r="AJ92" s="112"/>
      <c r="AK92" s="112"/>
      <c r="AL92" s="112"/>
      <c r="AM92" s="112"/>
      <c r="AN92" s="112"/>
      <c r="AO92" s="112"/>
      <c r="AP92" s="112"/>
      <c r="AQ92" s="112"/>
      <c r="AR92" s="112"/>
      <c r="AS92" s="112"/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2"/>
      <c r="BK92" s="112"/>
      <c r="BL92" s="112"/>
      <c r="BM92" s="112"/>
      <c r="BN92" s="112"/>
      <c r="BO92" s="112"/>
      <c r="BP92" s="112"/>
      <c r="BQ92" s="112"/>
      <c r="BR92" s="112"/>
      <c r="BS92" s="112"/>
      <c r="BT92" s="112"/>
      <c r="BU92" s="112"/>
      <c r="BV92" s="112"/>
      <c r="BW92" s="112"/>
      <c r="BX92" s="112"/>
      <c r="BY92" s="112"/>
      <c r="BZ92" s="112"/>
      <c r="CA92" s="112"/>
      <c r="CB92" s="112"/>
      <c r="CC92" s="112"/>
      <c r="CD92" s="112"/>
      <c r="CE92" s="112"/>
      <c r="CF92" s="112"/>
      <c r="CG92" s="112"/>
      <c r="CH92" s="112"/>
      <c r="CI92" s="112"/>
      <c r="CJ92" s="112"/>
      <c r="CK92" s="112"/>
      <c r="CL92" s="112"/>
      <c r="CM92" s="112"/>
      <c r="CN92" s="112"/>
      <c r="CO92" s="112"/>
      <c r="CP92" s="112"/>
      <c r="CQ92" s="112"/>
      <c r="CR92" s="112"/>
      <c r="CS92" s="112"/>
      <c r="CT92" s="112"/>
      <c r="CU92" s="112"/>
      <c r="CV92" s="112"/>
      <c r="CW92" s="112"/>
      <c r="CX92" s="112"/>
      <c r="CY92" s="112"/>
      <c r="CZ92" s="112"/>
      <c r="DA92" s="112"/>
      <c r="DB92" s="112"/>
      <c r="DC92" s="112"/>
      <c r="DD92" s="112"/>
      <c r="DE92" s="112"/>
      <c r="DF92" s="112"/>
      <c r="DG92" s="112"/>
      <c r="DH92" s="112"/>
      <c r="DI92" s="112"/>
      <c r="DJ92" s="112"/>
      <c r="DK92" s="112"/>
      <c r="DL92" s="112"/>
      <c r="DM92" s="112"/>
      <c r="DN92" s="112"/>
      <c r="DO92" s="112"/>
      <c r="DP92" s="112"/>
      <c r="DQ92" s="112"/>
      <c r="DR92" s="112"/>
      <c r="DS92" s="112"/>
      <c r="DT92" s="112"/>
      <c r="DU92" s="112"/>
      <c r="DV92" s="112"/>
      <c r="DW92" s="112"/>
      <c r="DX92" s="112"/>
      <c r="DY92" s="112"/>
      <c r="DZ92" s="112"/>
      <c r="EA92" s="112"/>
      <c r="EB92" s="112"/>
      <c r="EC92" s="112"/>
      <c r="ED92" s="112"/>
      <c r="EE92" s="112"/>
      <c r="EF92" s="112"/>
      <c r="EG92" s="112"/>
      <c r="EH92" s="112"/>
      <c r="EI92" s="112"/>
      <c r="EJ92" s="112"/>
      <c r="EK92" s="112"/>
      <c r="EL92" s="112"/>
      <c r="EM92" s="112"/>
      <c r="EN92" s="112"/>
      <c r="EO92" s="112"/>
      <c r="EP92" s="112"/>
      <c r="EQ92" s="112"/>
      <c r="ER92" s="112"/>
      <c r="ES92" s="112"/>
      <c r="ET92" s="112"/>
      <c r="EU92" s="112"/>
      <c r="EV92" s="112"/>
      <c r="EW92" s="112"/>
      <c r="EX92" s="112"/>
      <c r="EY92" s="112"/>
      <c r="EZ92" s="112"/>
      <c r="FA92" s="112"/>
      <c r="FB92" s="112"/>
      <c r="FC92" s="112"/>
      <c r="FD92" s="112"/>
      <c r="FE92" s="112"/>
      <c r="FF92" s="112"/>
      <c r="FG92" s="112"/>
      <c r="FH92" s="112"/>
      <c r="FI92" s="112"/>
      <c r="FJ92" s="112"/>
      <c r="FK92" s="112"/>
      <c r="FL92" s="112"/>
      <c r="FM92" s="112"/>
      <c r="FN92" s="112"/>
      <c r="FO92" s="112"/>
      <c r="FP92" s="112"/>
      <c r="FQ92" s="112"/>
      <c r="FR92" s="112"/>
      <c r="FS92" s="112"/>
      <c r="FT92" s="112"/>
      <c r="FU92" s="112"/>
      <c r="FV92" s="112"/>
      <c r="FW92" s="112"/>
      <c r="FX92" s="112"/>
      <c r="FY92" s="112"/>
      <c r="FZ92" s="112"/>
      <c r="GA92" s="112"/>
      <c r="GB92" s="112"/>
      <c r="GC92" s="112"/>
      <c r="GD92" s="112"/>
      <c r="GE92" s="112"/>
      <c r="GF92" s="112"/>
      <c r="GG92" s="112"/>
      <c r="GH92" s="112"/>
      <c r="GI92" s="112"/>
      <c r="GJ92" s="112"/>
      <c r="GK92" s="112"/>
      <c r="GL92" s="112"/>
      <c r="GM92" s="112"/>
      <c r="GN92" s="112"/>
      <c r="GO92" s="112"/>
      <c r="GP92" s="112"/>
      <c r="GQ92" s="112"/>
      <c r="GR92" s="112"/>
      <c r="GS92" s="112"/>
      <c r="GT92" s="112"/>
      <c r="GU92" s="112"/>
      <c r="GV92" s="112"/>
      <c r="GW92" s="112"/>
      <c r="GX92" s="112"/>
      <c r="GY92" s="112"/>
      <c r="GZ92" s="112"/>
      <c r="HA92" s="112"/>
      <c r="HB92" s="112"/>
      <c r="HC92" s="112"/>
      <c r="HD92" s="112"/>
      <c r="HE92" s="112"/>
    </row>
    <row r="93" spans="1:213" ht="16.5" customHeight="1" x14ac:dyDescent="0.25">
      <c r="A93" s="235" t="s">
        <v>198</v>
      </c>
      <c r="B93" s="113"/>
      <c r="C93" s="112"/>
      <c r="D93" s="112"/>
      <c r="E93" s="112"/>
      <c r="F93" s="236"/>
      <c r="G93" s="112"/>
      <c r="H93" s="237">
        <v>-907670</v>
      </c>
      <c r="I93" s="125"/>
      <c r="J93" s="238">
        <v>0</v>
      </c>
      <c r="K93" s="125"/>
      <c r="L93" s="237">
        <v>0</v>
      </c>
      <c r="M93" s="125"/>
      <c r="N93" s="238">
        <v>0</v>
      </c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2"/>
      <c r="AE93" s="112"/>
      <c r="AF93" s="112"/>
      <c r="AG93" s="112"/>
      <c r="AH93" s="112"/>
      <c r="AI93" s="112"/>
      <c r="AJ93" s="112"/>
      <c r="AK93" s="112"/>
      <c r="AL93" s="112"/>
      <c r="AM93" s="112"/>
      <c r="AN93" s="112"/>
      <c r="AO93" s="112"/>
      <c r="AP93" s="112"/>
      <c r="AQ93" s="112"/>
      <c r="AR93" s="112"/>
      <c r="AS93" s="112"/>
      <c r="AT93" s="112"/>
      <c r="AU93" s="112"/>
      <c r="AV93" s="112"/>
      <c r="AW93" s="112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  <c r="BH93" s="112"/>
      <c r="BI93" s="112"/>
      <c r="BJ93" s="112"/>
      <c r="BK93" s="112"/>
      <c r="BL93" s="112"/>
      <c r="BM93" s="112"/>
      <c r="BN93" s="112"/>
      <c r="BO93" s="112"/>
      <c r="BP93" s="112"/>
      <c r="BQ93" s="112"/>
      <c r="BR93" s="112"/>
      <c r="BS93" s="112"/>
      <c r="BT93" s="112"/>
      <c r="BU93" s="112"/>
      <c r="BV93" s="112"/>
      <c r="BW93" s="112"/>
      <c r="BX93" s="112"/>
      <c r="BY93" s="112"/>
      <c r="BZ93" s="112"/>
      <c r="CA93" s="112"/>
      <c r="CB93" s="112"/>
      <c r="CC93" s="112"/>
      <c r="CD93" s="112"/>
      <c r="CE93" s="112"/>
      <c r="CF93" s="112"/>
      <c r="CG93" s="112"/>
      <c r="CH93" s="112"/>
      <c r="CI93" s="112"/>
      <c r="CJ93" s="112"/>
      <c r="CK93" s="112"/>
      <c r="CL93" s="112"/>
      <c r="CM93" s="112"/>
      <c r="CN93" s="112"/>
      <c r="CO93" s="112"/>
      <c r="CP93" s="112"/>
      <c r="CQ93" s="112"/>
      <c r="CR93" s="112"/>
      <c r="CS93" s="112"/>
      <c r="CT93" s="112"/>
      <c r="CU93" s="112"/>
      <c r="CV93" s="112"/>
      <c r="CW93" s="112"/>
      <c r="CX93" s="112"/>
      <c r="CY93" s="112"/>
      <c r="CZ93" s="112"/>
      <c r="DA93" s="112"/>
      <c r="DB93" s="112"/>
      <c r="DC93" s="112"/>
      <c r="DD93" s="112"/>
      <c r="DE93" s="112"/>
      <c r="DF93" s="112"/>
      <c r="DG93" s="112"/>
      <c r="DH93" s="112"/>
      <c r="DI93" s="112"/>
      <c r="DJ93" s="112"/>
      <c r="DK93" s="112"/>
      <c r="DL93" s="112"/>
      <c r="DM93" s="112"/>
      <c r="DN93" s="112"/>
      <c r="DO93" s="112"/>
      <c r="DP93" s="112"/>
      <c r="DQ93" s="112"/>
      <c r="DR93" s="112"/>
      <c r="DS93" s="112"/>
      <c r="DT93" s="112"/>
      <c r="DU93" s="112"/>
      <c r="DV93" s="112"/>
      <c r="DW93" s="112"/>
      <c r="DX93" s="112"/>
      <c r="DY93" s="112"/>
      <c r="DZ93" s="112"/>
      <c r="EA93" s="112"/>
      <c r="EB93" s="112"/>
      <c r="EC93" s="112"/>
      <c r="ED93" s="112"/>
      <c r="EE93" s="112"/>
      <c r="EF93" s="112"/>
      <c r="EG93" s="112"/>
      <c r="EH93" s="112"/>
      <c r="EI93" s="112"/>
      <c r="EJ93" s="112"/>
      <c r="EK93" s="112"/>
      <c r="EL93" s="112"/>
      <c r="EM93" s="112"/>
      <c r="EN93" s="112"/>
      <c r="EO93" s="112"/>
      <c r="EP93" s="112"/>
      <c r="EQ93" s="112"/>
      <c r="ER93" s="112"/>
      <c r="ES93" s="112"/>
      <c r="ET93" s="112"/>
      <c r="EU93" s="112"/>
      <c r="EV93" s="112"/>
      <c r="EW93" s="112"/>
      <c r="EX93" s="112"/>
      <c r="EY93" s="112"/>
      <c r="EZ93" s="112"/>
      <c r="FA93" s="112"/>
      <c r="FB93" s="112"/>
      <c r="FC93" s="112"/>
      <c r="FD93" s="112"/>
      <c r="FE93" s="112"/>
      <c r="FF93" s="112"/>
      <c r="FG93" s="112"/>
      <c r="FH93" s="112"/>
      <c r="FI93" s="112"/>
      <c r="FJ93" s="112"/>
      <c r="FK93" s="112"/>
      <c r="FL93" s="112"/>
      <c r="FM93" s="112"/>
      <c r="FN93" s="112"/>
      <c r="FO93" s="112"/>
      <c r="FP93" s="112"/>
      <c r="FQ93" s="112"/>
      <c r="FR93" s="112"/>
      <c r="FS93" s="112"/>
      <c r="FT93" s="112"/>
      <c r="FU93" s="112"/>
      <c r="FV93" s="112"/>
      <c r="FW93" s="112"/>
      <c r="FX93" s="112"/>
      <c r="FY93" s="112"/>
      <c r="FZ93" s="112"/>
      <c r="GA93" s="112"/>
      <c r="GB93" s="112"/>
      <c r="GC93" s="112"/>
      <c r="GD93" s="112"/>
      <c r="GE93" s="112"/>
      <c r="GF93" s="112"/>
      <c r="GG93" s="112"/>
      <c r="GH93" s="112"/>
      <c r="GI93" s="112"/>
      <c r="GJ93" s="112"/>
      <c r="GK93" s="112"/>
      <c r="GL93" s="112"/>
      <c r="GM93" s="112"/>
      <c r="GN93" s="112"/>
      <c r="GO93" s="112"/>
      <c r="GP93" s="112"/>
      <c r="GQ93" s="112"/>
      <c r="GR93" s="112"/>
      <c r="GS93" s="112"/>
      <c r="GT93" s="112"/>
      <c r="GU93" s="112"/>
      <c r="GV93" s="112"/>
      <c r="GW93" s="112"/>
      <c r="GX93" s="112"/>
      <c r="GY93" s="112"/>
      <c r="GZ93" s="112"/>
      <c r="HA93" s="112"/>
      <c r="HB93" s="112"/>
      <c r="HC93" s="112"/>
      <c r="HD93" s="112"/>
      <c r="HE93" s="112"/>
    </row>
    <row r="94" spans="1:213" ht="16.5" customHeight="1" x14ac:dyDescent="0.25">
      <c r="A94" s="199"/>
      <c r="B94" s="113"/>
      <c r="C94" s="112"/>
      <c r="D94" s="112"/>
      <c r="E94" s="112"/>
      <c r="F94" s="114"/>
      <c r="G94" s="112"/>
      <c r="H94" s="233"/>
      <c r="I94" s="125"/>
      <c r="J94" s="234"/>
      <c r="K94" s="125"/>
      <c r="L94" s="233"/>
      <c r="M94" s="125"/>
      <c r="N94" s="234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112"/>
      <c r="AI94" s="112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  <c r="BS94" s="112"/>
      <c r="BT94" s="112"/>
      <c r="BU94" s="112"/>
      <c r="BV94" s="112"/>
      <c r="BW94" s="112"/>
      <c r="BX94" s="112"/>
      <c r="BY94" s="112"/>
      <c r="BZ94" s="112"/>
      <c r="CA94" s="112"/>
      <c r="CB94" s="112"/>
      <c r="CC94" s="112"/>
      <c r="CD94" s="112"/>
      <c r="CE94" s="112"/>
      <c r="CF94" s="112"/>
      <c r="CG94" s="112"/>
      <c r="CH94" s="112"/>
      <c r="CI94" s="112"/>
      <c r="CJ94" s="112"/>
      <c r="CK94" s="112"/>
      <c r="CL94" s="112"/>
      <c r="CM94" s="112"/>
      <c r="CN94" s="112"/>
      <c r="CO94" s="112"/>
      <c r="CP94" s="112"/>
      <c r="CQ94" s="112"/>
      <c r="CR94" s="112"/>
      <c r="CS94" s="112"/>
      <c r="CT94" s="112"/>
      <c r="CU94" s="112"/>
      <c r="CV94" s="112"/>
      <c r="CW94" s="112"/>
      <c r="CX94" s="112"/>
      <c r="CY94" s="112"/>
      <c r="CZ94" s="112"/>
      <c r="DA94" s="112"/>
      <c r="DB94" s="112"/>
      <c r="DC94" s="112"/>
      <c r="DD94" s="112"/>
      <c r="DE94" s="112"/>
      <c r="DF94" s="112"/>
      <c r="DG94" s="112"/>
      <c r="DH94" s="112"/>
      <c r="DI94" s="112"/>
      <c r="DJ94" s="112"/>
      <c r="DK94" s="112"/>
      <c r="DL94" s="112"/>
      <c r="DM94" s="112"/>
      <c r="DN94" s="112"/>
      <c r="DO94" s="112"/>
      <c r="DP94" s="112"/>
      <c r="DQ94" s="112"/>
      <c r="DR94" s="112"/>
      <c r="DS94" s="112"/>
      <c r="DT94" s="112"/>
      <c r="DU94" s="112"/>
      <c r="DV94" s="112"/>
      <c r="DW94" s="112"/>
      <c r="DX94" s="112"/>
      <c r="DY94" s="112"/>
      <c r="DZ94" s="112"/>
      <c r="EA94" s="112"/>
      <c r="EB94" s="112"/>
      <c r="EC94" s="112"/>
      <c r="ED94" s="112"/>
      <c r="EE94" s="112"/>
      <c r="EF94" s="112"/>
      <c r="EG94" s="112"/>
      <c r="EH94" s="112"/>
      <c r="EI94" s="112"/>
      <c r="EJ94" s="112"/>
      <c r="EK94" s="112"/>
      <c r="EL94" s="112"/>
      <c r="EM94" s="112"/>
      <c r="EN94" s="112"/>
      <c r="EO94" s="112"/>
      <c r="EP94" s="112"/>
      <c r="EQ94" s="112"/>
      <c r="ER94" s="112"/>
      <c r="ES94" s="112"/>
      <c r="ET94" s="112"/>
      <c r="EU94" s="112"/>
      <c r="EV94" s="112"/>
      <c r="EW94" s="112"/>
      <c r="EX94" s="112"/>
      <c r="EY94" s="112"/>
      <c r="EZ94" s="112"/>
      <c r="FA94" s="112"/>
      <c r="FB94" s="112"/>
      <c r="FC94" s="112"/>
      <c r="FD94" s="112"/>
      <c r="FE94" s="112"/>
      <c r="FF94" s="112"/>
      <c r="FG94" s="112"/>
      <c r="FH94" s="112"/>
      <c r="FI94" s="112"/>
      <c r="FJ94" s="112"/>
      <c r="FK94" s="112"/>
      <c r="FL94" s="112"/>
      <c r="FM94" s="112"/>
      <c r="FN94" s="112"/>
      <c r="FO94" s="112"/>
      <c r="FP94" s="112"/>
      <c r="FQ94" s="112"/>
      <c r="FR94" s="112"/>
      <c r="FS94" s="112"/>
      <c r="FT94" s="112"/>
      <c r="FU94" s="112"/>
      <c r="FV94" s="112"/>
      <c r="FW94" s="112"/>
      <c r="FX94" s="112"/>
      <c r="FY94" s="112"/>
      <c r="FZ94" s="112"/>
      <c r="GA94" s="112"/>
      <c r="GB94" s="112"/>
      <c r="GC94" s="112"/>
      <c r="GD94" s="112"/>
      <c r="GE94" s="112"/>
      <c r="GF94" s="112"/>
      <c r="GG94" s="112"/>
      <c r="GH94" s="112"/>
      <c r="GI94" s="112"/>
      <c r="GJ94" s="112"/>
      <c r="GK94" s="112"/>
      <c r="GL94" s="112"/>
      <c r="GM94" s="112"/>
      <c r="GN94" s="112"/>
      <c r="GO94" s="112"/>
      <c r="GP94" s="112"/>
      <c r="GQ94" s="112"/>
      <c r="GR94" s="112"/>
      <c r="GS94" s="112"/>
      <c r="GT94" s="112"/>
      <c r="GU94" s="112"/>
      <c r="GV94" s="112"/>
      <c r="GW94" s="112"/>
      <c r="GX94" s="112"/>
      <c r="GY94" s="112"/>
      <c r="GZ94" s="112"/>
      <c r="HA94" s="112"/>
      <c r="HB94" s="112"/>
      <c r="HC94" s="112"/>
      <c r="HD94" s="112"/>
      <c r="HE94" s="112"/>
    </row>
    <row r="95" spans="1:213" ht="16.5" customHeight="1" x14ac:dyDescent="0.25">
      <c r="A95" s="199" t="s">
        <v>200</v>
      </c>
      <c r="B95" s="112"/>
      <c r="C95" s="112"/>
      <c r="D95" s="112"/>
      <c r="E95" s="112"/>
      <c r="F95" s="114"/>
      <c r="G95" s="112"/>
      <c r="H95" s="63"/>
      <c r="I95" s="112"/>
      <c r="J95" s="2"/>
      <c r="K95" s="112"/>
      <c r="L95" s="63"/>
      <c r="M95" s="112"/>
      <c r="N95" s="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112"/>
      <c r="CF95" s="112"/>
      <c r="CG95" s="112"/>
      <c r="CH95" s="112"/>
      <c r="CI95" s="112"/>
      <c r="CJ95" s="112"/>
      <c r="CK95" s="112"/>
      <c r="CL95" s="112"/>
      <c r="CM95" s="112"/>
      <c r="CN95" s="112"/>
      <c r="CO95" s="112"/>
      <c r="CP95" s="112"/>
      <c r="CQ95" s="112"/>
      <c r="CR95" s="112"/>
      <c r="CS95" s="112"/>
      <c r="CT95" s="112"/>
      <c r="CU95" s="112"/>
      <c r="CV95" s="112"/>
      <c r="CW95" s="112"/>
      <c r="CX95" s="112"/>
      <c r="CY95" s="112"/>
      <c r="CZ95" s="112"/>
      <c r="DA95" s="112"/>
      <c r="DB95" s="112"/>
      <c r="DC95" s="112"/>
      <c r="DD95" s="112"/>
      <c r="DE95" s="112"/>
      <c r="DF95" s="112"/>
      <c r="DG95" s="112"/>
      <c r="DH95" s="112"/>
      <c r="DI95" s="112"/>
      <c r="DJ95" s="112"/>
      <c r="DK95" s="112"/>
      <c r="DL95" s="112"/>
      <c r="DM95" s="112"/>
      <c r="DN95" s="112"/>
      <c r="DO95" s="112"/>
      <c r="DP95" s="112"/>
      <c r="DQ95" s="112"/>
      <c r="DR95" s="112"/>
      <c r="DS95" s="112"/>
      <c r="DT95" s="112"/>
      <c r="DU95" s="112"/>
      <c r="DV95" s="112"/>
      <c r="DW95" s="112"/>
      <c r="DX95" s="112"/>
      <c r="DY95" s="112"/>
      <c r="DZ95" s="112"/>
      <c r="EA95" s="112"/>
      <c r="EB95" s="112"/>
      <c r="EC95" s="112"/>
      <c r="ED95" s="112"/>
      <c r="EE95" s="112"/>
      <c r="EF95" s="112"/>
      <c r="EG95" s="112"/>
      <c r="EH95" s="112"/>
      <c r="EI95" s="112"/>
      <c r="EJ95" s="112"/>
      <c r="EK95" s="112"/>
      <c r="EL95" s="112"/>
      <c r="EM95" s="112"/>
      <c r="EN95" s="112"/>
      <c r="EO95" s="112"/>
      <c r="EP95" s="112"/>
      <c r="EQ95" s="112"/>
      <c r="ER95" s="112"/>
      <c r="ES95" s="112"/>
      <c r="ET95" s="112"/>
      <c r="EU95" s="112"/>
      <c r="EV95" s="112"/>
      <c r="EW95" s="112"/>
      <c r="EX95" s="112"/>
      <c r="EY95" s="112"/>
      <c r="EZ95" s="112"/>
      <c r="FA95" s="112"/>
      <c r="FB95" s="112"/>
      <c r="FC95" s="112"/>
      <c r="FD95" s="112"/>
      <c r="FE95" s="112"/>
      <c r="FF95" s="112"/>
      <c r="FG95" s="112"/>
      <c r="FH95" s="112"/>
      <c r="FI95" s="112"/>
      <c r="FJ95" s="112"/>
      <c r="FK95" s="112"/>
      <c r="FL95" s="112"/>
      <c r="FM95" s="112"/>
      <c r="FN95" s="112"/>
      <c r="FO95" s="112"/>
      <c r="FP95" s="112"/>
      <c r="FQ95" s="112"/>
      <c r="FR95" s="112"/>
      <c r="FS95" s="112"/>
      <c r="FT95" s="112"/>
      <c r="FU95" s="112"/>
      <c r="FV95" s="112"/>
      <c r="FW95" s="112"/>
      <c r="FX95" s="112"/>
      <c r="FY95" s="112"/>
      <c r="FZ95" s="112"/>
      <c r="GA95" s="112"/>
      <c r="GB95" s="112"/>
      <c r="GC95" s="112"/>
      <c r="GD95" s="112"/>
      <c r="GE95" s="112"/>
      <c r="GF95" s="112"/>
      <c r="GG95" s="112"/>
      <c r="GH95" s="112"/>
      <c r="GI95" s="112"/>
      <c r="GJ95" s="112"/>
      <c r="GK95" s="112"/>
      <c r="GL95" s="112"/>
      <c r="GM95" s="112"/>
      <c r="GN95" s="112"/>
      <c r="GO95" s="112"/>
      <c r="GP95" s="112"/>
      <c r="GQ95" s="112"/>
      <c r="GR95" s="112"/>
      <c r="GS95" s="112"/>
      <c r="GT95" s="112"/>
      <c r="GU95" s="112"/>
      <c r="GV95" s="112"/>
      <c r="GW95" s="112"/>
      <c r="GX95" s="112"/>
      <c r="GY95" s="112"/>
      <c r="GZ95" s="112"/>
      <c r="HA95" s="112"/>
      <c r="HB95" s="112"/>
      <c r="HC95" s="112"/>
      <c r="HD95" s="112"/>
      <c r="HE95" s="112"/>
    </row>
    <row r="96" spans="1:213" ht="16.5" customHeight="1" thickBot="1" x14ac:dyDescent="0.3">
      <c r="A96" s="199"/>
      <c r="B96" s="113" t="s">
        <v>202</v>
      </c>
      <c r="C96" s="112"/>
      <c r="D96" s="112"/>
      <c r="E96" s="112"/>
      <c r="F96" s="114"/>
      <c r="G96" s="112"/>
      <c r="H96" s="239">
        <f>SUM(H92:H93)</f>
        <v>13416039</v>
      </c>
      <c r="I96" s="125"/>
      <c r="J96" s="240">
        <f>SUM(J92:J93)</f>
        <v>293562253</v>
      </c>
      <c r="K96" s="125"/>
      <c r="L96" s="239">
        <f>SUM(L92:L93)</f>
        <v>13856586</v>
      </c>
      <c r="M96" s="125"/>
      <c r="N96" s="240">
        <f>SUM(N92:N93)</f>
        <v>291134515</v>
      </c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2"/>
      <c r="AH96" s="112"/>
      <c r="AI96" s="112"/>
      <c r="AJ96" s="112"/>
      <c r="AK96" s="112"/>
      <c r="AL96" s="112"/>
      <c r="AM96" s="112"/>
      <c r="AN96" s="112"/>
      <c r="AO96" s="112"/>
      <c r="AP96" s="112"/>
      <c r="AQ96" s="112"/>
      <c r="AR96" s="112"/>
      <c r="AS96" s="112"/>
      <c r="AT96" s="112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  <c r="BS96" s="112"/>
      <c r="BT96" s="112"/>
      <c r="BU96" s="112"/>
      <c r="BV96" s="112"/>
      <c r="BW96" s="112"/>
      <c r="BX96" s="112"/>
      <c r="BY96" s="112"/>
      <c r="BZ96" s="112"/>
      <c r="CA96" s="112"/>
      <c r="CB96" s="112"/>
      <c r="CC96" s="112"/>
      <c r="CD96" s="112"/>
      <c r="CE96" s="112"/>
      <c r="CF96" s="112"/>
      <c r="CG96" s="112"/>
      <c r="CH96" s="112"/>
      <c r="CI96" s="112"/>
      <c r="CJ96" s="112"/>
      <c r="CK96" s="112"/>
      <c r="CL96" s="112"/>
      <c r="CM96" s="112"/>
      <c r="CN96" s="112"/>
      <c r="CO96" s="112"/>
      <c r="CP96" s="112"/>
      <c r="CQ96" s="112"/>
      <c r="CR96" s="112"/>
      <c r="CS96" s="112"/>
      <c r="CT96" s="112"/>
      <c r="CU96" s="112"/>
      <c r="CV96" s="112"/>
      <c r="CW96" s="112"/>
      <c r="CX96" s="112"/>
      <c r="CY96" s="112"/>
      <c r="CZ96" s="112"/>
      <c r="DA96" s="112"/>
      <c r="DB96" s="112"/>
      <c r="DC96" s="112"/>
      <c r="DD96" s="112"/>
      <c r="DE96" s="112"/>
      <c r="DF96" s="112"/>
      <c r="DG96" s="112"/>
      <c r="DH96" s="112"/>
      <c r="DI96" s="112"/>
      <c r="DJ96" s="112"/>
      <c r="DK96" s="112"/>
      <c r="DL96" s="112"/>
      <c r="DM96" s="112"/>
      <c r="DN96" s="112"/>
      <c r="DO96" s="112"/>
      <c r="DP96" s="112"/>
      <c r="DQ96" s="112"/>
      <c r="DR96" s="112"/>
      <c r="DS96" s="112"/>
      <c r="DT96" s="112"/>
      <c r="DU96" s="112"/>
      <c r="DV96" s="112"/>
      <c r="DW96" s="112"/>
      <c r="DX96" s="112"/>
      <c r="DY96" s="112"/>
      <c r="DZ96" s="112"/>
      <c r="EA96" s="112"/>
      <c r="EB96" s="112"/>
      <c r="EC96" s="112"/>
      <c r="ED96" s="112"/>
      <c r="EE96" s="112"/>
      <c r="EF96" s="112"/>
      <c r="EG96" s="112"/>
      <c r="EH96" s="112"/>
      <c r="EI96" s="112"/>
      <c r="EJ96" s="112"/>
      <c r="EK96" s="112"/>
      <c r="EL96" s="112"/>
      <c r="EM96" s="112"/>
      <c r="EN96" s="112"/>
      <c r="EO96" s="112"/>
      <c r="EP96" s="112"/>
      <c r="EQ96" s="112"/>
      <c r="ER96" s="112"/>
      <c r="ES96" s="112"/>
      <c r="ET96" s="112"/>
      <c r="EU96" s="112"/>
      <c r="EV96" s="112"/>
      <c r="EW96" s="112"/>
      <c r="EX96" s="112"/>
      <c r="EY96" s="112"/>
      <c r="EZ96" s="112"/>
      <c r="FA96" s="112"/>
      <c r="FB96" s="112"/>
      <c r="FC96" s="112"/>
      <c r="FD96" s="112"/>
      <c r="FE96" s="112"/>
      <c r="FF96" s="112"/>
      <c r="FG96" s="112"/>
      <c r="FH96" s="112"/>
      <c r="FI96" s="112"/>
      <c r="FJ96" s="112"/>
      <c r="FK96" s="112"/>
      <c r="FL96" s="112"/>
      <c r="FM96" s="112"/>
      <c r="FN96" s="112"/>
      <c r="FO96" s="112"/>
      <c r="FP96" s="112"/>
      <c r="FQ96" s="112"/>
      <c r="FR96" s="112"/>
      <c r="FS96" s="112"/>
      <c r="FT96" s="112"/>
      <c r="FU96" s="112"/>
      <c r="FV96" s="112"/>
      <c r="FW96" s="112"/>
      <c r="FX96" s="112"/>
      <c r="FY96" s="112"/>
      <c r="FZ96" s="112"/>
      <c r="GA96" s="112"/>
      <c r="GB96" s="112"/>
      <c r="GC96" s="112"/>
      <c r="GD96" s="112"/>
      <c r="GE96" s="112"/>
      <c r="GF96" s="112"/>
      <c r="GG96" s="112"/>
      <c r="GH96" s="112"/>
      <c r="GI96" s="112"/>
      <c r="GJ96" s="112"/>
      <c r="GK96" s="112"/>
      <c r="GL96" s="112"/>
      <c r="GM96" s="112"/>
      <c r="GN96" s="112"/>
      <c r="GO96" s="112"/>
      <c r="GP96" s="112"/>
      <c r="GQ96" s="112"/>
      <c r="GR96" s="112"/>
      <c r="GS96" s="112"/>
      <c r="GT96" s="112"/>
      <c r="GU96" s="112"/>
      <c r="GV96" s="112"/>
      <c r="GW96" s="112"/>
      <c r="GX96" s="112"/>
      <c r="GY96" s="112"/>
      <c r="GZ96" s="112"/>
      <c r="HA96" s="112"/>
      <c r="HB96" s="112"/>
      <c r="HC96" s="112"/>
      <c r="HD96" s="112"/>
      <c r="HE96" s="112"/>
    </row>
    <row r="97" spans="1:14" ht="16.5" customHeight="1" thickTop="1" x14ac:dyDescent="0.25">
      <c r="A97" s="199"/>
      <c r="H97" s="63"/>
      <c r="I97" s="84"/>
      <c r="J97" s="43"/>
      <c r="K97" s="84"/>
      <c r="L97" s="63"/>
      <c r="M97" s="84"/>
      <c r="N97" s="43"/>
    </row>
    <row r="98" spans="1:14" ht="16.5" customHeight="1" x14ac:dyDescent="0.25">
      <c r="A98" s="199"/>
      <c r="H98" s="63"/>
      <c r="I98" s="84"/>
      <c r="J98" s="43"/>
      <c r="K98" s="84"/>
      <c r="L98" s="63"/>
      <c r="M98" s="84"/>
      <c r="N98" s="43"/>
    </row>
    <row r="99" spans="1:14" ht="16.5" customHeight="1" x14ac:dyDescent="0.25">
      <c r="A99" s="81" t="s">
        <v>143</v>
      </c>
      <c r="D99" s="200"/>
      <c r="E99" s="200"/>
      <c r="F99" s="216"/>
      <c r="G99" s="200"/>
      <c r="H99" s="63"/>
      <c r="I99" s="84"/>
      <c r="J99" s="43"/>
      <c r="K99" s="84"/>
      <c r="L99" s="63"/>
      <c r="M99" s="84"/>
      <c r="N99" s="43"/>
    </row>
    <row r="100" spans="1:14" ht="14.25" customHeight="1" x14ac:dyDescent="0.25">
      <c r="A100" s="81"/>
      <c r="D100" s="200"/>
      <c r="E100" s="200"/>
      <c r="F100" s="216"/>
      <c r="G100" s="200"/>
      <c r="H100" s="63"/>
      <c r="I100" s="84"/>
      <c r="J100" s="43"/>
      <c r="K100" s="84"/>
      <c r="L100" s="63"/>
      <c r="M100" s="84"/>
      <c r="N100" s="43"/>
    </row>
    <row r="101" spans="1:14" ht="16.5" customHeight="1" x14ac:dyDescent="0.25">
      <c r="A101" s="227" t="s">
        <v>155</v>
      </c>
      <c r="D101" s="200"/>
      <c r="E101" s="200"/>
      <c r="F101" s="216"/>
      <c r="G101" s="200"/>
      <c r="H101" s="63">
        <v>9378129</v>
      </c>
      <c r="I101" s="84"/>
      <c r="J101" s="43">
        <v>1672237</v>
      </c>
      <c r="K101" s="84"/>
      <c r="L101" s="43">
        <v>8378129</v>
      </c>
      <c r="M101" s="84"/>
      <c r="N101" s="43">
        <v>1672237</v>
      </c>
    </row>
    <row r="102" spans="1:14" ht="16.5" customHeight="1" x14ac:dyDescent="0.25">
      <c r="A102" s="201" t="s">
        <v>156</v>
      </c>
      <c r="D102" s="200"/>
      <c r="E102" s="200"/>
      <c r="F102" s="216"/>
      <c r="G102" s="200"/>
      <c r="H102" s="63">
        <v>2395769</v>
      </c>
      <c r="I102" s="84"/>
      <c r="J102" s="43">
        <v>3166064.6649000002</v>
      </c>
      <c r="K102" s="84"/>
      <c r="L102" s="63">
        <v>2395769</v>
      </c>
      <c r="M102" s="84"/>
      <c r="N102" s="43">
        <v>3166064.6649000002</v>
      </c>
    </row>
    <row r="103" spans="1:14" ht="16.5" customHeight="1" x14ac:dyDescent="0.25">
      <c r="A103" s="201" t="s">
        <v>190</v>
      </c>
      <c r="D103" s="200"/>
      <c r="E103" s="200"/>
      <c r="F103" s="216"/>
      <c r="G103" s="200"/>
      <c r="H103" s="63">
        <v>0</v>
      </c>
      <c r="I103" s="84"/>
      <c r="J103" s="43">
        <v>31544651</v>
      </c>
      <c r="K103" s="84"/>
      <c r="L103" s="63">
        <v>0</v>
      </c>
      <c r="M103" s="84"/>
      <c r="N103" s="43">
        <v>31544651</v>
      </c>
    </row>
    <row r="104" spans="1:14" ht="16.5" customHeight="1" x14ac:dyDescent="0.25">
      <c r="A104" s="201" t="s">
        <v>191</v>
      </c>
      <c r="D104" s="200"/>
      <c r="E104" s="200"/>
      <c r="F104" s="216"/>
      <c r="G104" s="200"/>
      <c r="H104" s="63">
        <v>0</v>
      </c>
      <c r="I104" s="84"/>
      <c r="J104" s="43">
        <v>107498713</v>
      </c>
      <c r="K104" s="84"/>
      <c r="L104" s="63">
        <v>0</v>
      </c>
      <c r="M104" s="84"/>
      <c r="N104" s="43">
        <v>107498713</v>
      </c>
    </row>
    <row r="105" spans="1:14" ht="16.5" customHeight="1" x14ac:dyDescent="0.25">
      <c r="A105" s="201"/>
      <c r="F105" s="216"/>
      <c r="G105" s="200"/>
      <c r="H105" s="84"/>
      <c r="I105" s="84"/>
      <c r="J105" s="5"/>
      <c r="K105" s="84"/>
      <c r="L105" s="84"/>
      <c r="M105" s="84"/>
      <c r="N105" s="5"/>
    </row>
    <row r="106" spans="1:14" ht="16.5" customHeight="1" x14ac:dyDescent="0.25">
      <c r="A106" s="201"/>
      <c r="F106" s="216"/>
      <c r="G106" s="200"/>
      <c r="H106" s="84"/>
      <c r="I106" s="84"/>
      <c r="J106" s="5"/>
      <c r="K106" s="84"/>
      <c r="L106" s="84"/>
      <c r="M106" s="84"/>
      <c r="N106" s="5"/>
    </row>
    <row r="107" spans="1:14" ht="6.75" customHeight="1" x14ac:dyDescent="0.25">
      <c r="A107" s="201"/>
      <c r="F107" s="216"/>
      <c r="G107" s="200"/>
      <c r="H107" s="84"/>
      <c r="I107" s="84"/>
      <c r="J107" s="5"/>
      <c r="K107" s="84"/>
      <c r="L107" s="84"/>
      <c r="M107" s="84"/>
      <c r="N107" s="5"/>
    </row>
    <row r="108" spans="1:14" ht="21.95" customHeight="1" x14ac:dyDescent="0.25">
      <c r="A108" s="83" t="str">
        <f>'BS2-4'!A49</f>
        <v>The accompanying notes form part of this interim financial information.</v>
      </c>
      <c r="B108" s="83"/>
      <c r="C108" s="83"/>
      <c r="D108" s="83"/>
      <c r="E108" s="83"/>
      <c r="F108" s="85"/>
      <c r="G108" s="83"/>
      <c r="H108" s="183"/>
      <c r="I108" s="183"/>
      <c r="J108" s="244"/>
      <c r="K108" s="83"/>
      <c r="L108" s="83"/>
      <c r="M108" s="83"/>
      <c r="N108" s="244"/>
    </row>
    <row r="117" spans="15:15" ht="16.5" customHeight="1" x14ac:dyDescent="0.25">
      <c r="O117" s="72" t="s">
        <v>52</v>
      </c>
    </row>
  </sheetData>
  <mergeCells count="8">
    <mergeCell ref="H64:J64"/>
    <mergeCell ref="L64:N64"/>
    <mergeCell ref="H6:J6"/>
    <mergeCell ref="L6:N6"/>
    <mergeCell ref="H7:J7"/>
    <mergeCell ref="L7:N7"/>
    <mergeCell ref="H63:J63"/>
    <mergeCell ref="L63:N63"/>
  </mergeCells>
  <pageMargins left="0.8" right="0.5" top="0.5" bottom="0.6" header="0.49" footer="0.4"/>
  <pageSetup paperSize="9" scale="95" firstPageNumber="9" fitToHeight="0" orientation="portrait" useFirstPageNumber="1" horizontalDpi="1200" verticalDpi="1200" r:id="rId1"/>
  <headerFooter>
    <oddFooter>&amp;R&amp;"Arial,Regular"&amp;9&amp;P</oddFooter>
  </headerFooter>
  <rowBreaks count="1" manualBreakCount="1">
    <brk id="57" max="13" man="1"/>
  </rowBreaks>
  <ignoredErrors>
    <ignoredError sqref="M9 K9 I9 H9 J9 L9 N9 H66:N66 F76 F75 F7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BS2-4</vt:lpstr>
      <vt:lpstr>PL5  (3month)</vt:lpstr>
      <vt:lpstr>PL6 (9month) </vt:lpstr>
      <vt:lpstr>EQ_Conso7</vt:lpstr>
      <vt:lpstr>EQ_Comp8</vt:lpstr>
      <vt:lpstr>CF9-10</vt:lpstr>
      <vt:lpstr>'BS2-4'!Print_Area</vt:lpstr>
      <vt:lpstr>'CF9-10'!Print_Area</vt:lpstr>
      <vt:lpstr>EQ_Conso7!Print_Area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2022-11-10T05:34:28Z</cp:lastPrinted>
  <dcterms:created xsi:type="dcterms:W3CDTF">2017-04-27T10:54:39Z</dcterms:created>
  <dcterms:modified xsi:type="dcterms:W3CDTF">2022-11-10T05:34:39Z</dcterms:modified>
</cp:coreProperties>
</file>